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'Лист1'!$11:$13</definedName>
    <definedName name="_xlnm.Print_Area" localSheetId="0">'Лист1'!$A$1:$Z$87</definedName>
  </definedNames>
  <calcPr fullCalcOnLoad="1"/>
</workbook>
</file>

<file path=xl/sharedStrings.xml><?xml version="1.0" encoding="utf-8"?>
<sst xmlns="http://schemas.openxmlformats.org/spreadsheetml/2006/main" count="748" uniqueCount="188">
  <si>
    <t>11400000</t>
  </si>
  <si>
    <t>14</t>
  </si>
  <si>
    <t>ДОХОДЫ ОТ ПРОДАЖИ МАТЕРИАЛЬНЫХ И НЕМАТЕРИАЛЬНЫХ АКТИВОВ</t>
  </si>
  <si>
    <t>11406010</t>
  </si>
  <si>
    <t>1000</t>
  </si>
  <si>
    <t>Налог   на   имущество   физических   лиц,   взимаемый   по   ставкам, применяемым   к   объектам   налогообложения,   расположенным   в границах поселений</t>
  </si>
  <si>
    <t>Земельный налог</t>
  </si>
  <si>
    <t>Земельный налог взимаемый по ставке, установл. п.п.1 п.1 ст.394 НК РФ, зачисл. в бюджеты поселений</t>
  </si>
  <si>
    <t>Земельный налог взимаемый по ставке, установл. п.п.2 п.1 ст.394 НК РФ, зачисл. в бюджеты поселений</t>
  </si>
  <si>
    <t>162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</si>
  <si>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</si>
  <si>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151</t>
  </si>
  <si>
    <t>001</t>
  </si>
  <si>
    <t>10</t>
  </si>
  <si>
    <t>30202020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</si>
  <si>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</si>
  <si>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</si>
  <si>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</si>
  <si>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</si>
  <si>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</si>
  <si>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</si>
  <si>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</si>
  <si>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</si>
  <si>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</si>
  <si>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</si>
  <si>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</si>
  <si>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</si>
  <si>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</si>
  <si>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</si>
  <si>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</si>
  <si>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</si>
  <si>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</si>
  <si>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</si>
  <si>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</si>
  <si>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</si>
  <si>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</si>
  <si>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</si>
  <si>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</si>
  <si>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</si>
  <si>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</si>
  <si>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</si>
  <si>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</si>
  <si>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</si>
  <si>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</si>
  <si>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</si>
  <si>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</si>
  <si>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</si>
  <si>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</si>
  <si>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</si>
  <si>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</si>
  <si>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</si>
  <si>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</si>
  <si>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</si>
  <si>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</si>
  <si>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</si>
  <si>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</si>
  <si>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</si>
  <si>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</si>
  <si>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</si>
  <si>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</si>
  <si>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</si>
  <si>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</si>
  <si>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</si>
  <si>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</si>
  <si>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</si>
  <si>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10102021</t>
  </si>
  <si>
    <t>10102022</t>
  </si>
  <si>
    <t>030</t>
  </si>
  <si>
    <t>05</t>
  </si>
  <si>
    <t>10600000</t>
  </si>
  <si>
    <t>06</t>
  </si>
  <si>
    <t>НАЛОГИ НА ИМУЩЕСТВО</t>
  </si>
  <si>
    <t>10602000</t>
  </si>
  <si>
    <t>013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</si>
  <si>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</si>
  <si>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</si>
  <si>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</si>
  <si>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</si>
  <si>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11101000</t>
  </si>
  <si>
    <t xml:space="preserve">( рублей)
</t>
  </si>
  <si>
    <t>Налоги на прибыль, доходы</t>
  </si>
  <si>
    <t>0</t>
  </si>
  <si>
    <t xml:space="preserve">Безвозмездные поступления от других бюджетов бюджетной системы </t>
  </si>
  <si>
    <t xml:space="preserve">Доходы 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,а также средства от продажи права на заключения договоров аренды указанных земельных участков  </t>
  </si>
  <si>
    <t>03</t>
  </si>
  <si>
    <t xml:space="preserve">Единый сельскохозяйственный налог </t>
  </si>
  <si>
    <t xml:space="preserve">Налоги на совокупный доход </t>
  </si>
  <si>
    <t>430</t>
  </si>
  <si>
    <t>024</t>
  </si>
  <si>
    <t>551</t>
  </si>
  <si>
    <t>999</t>
  </si>
  <si>
    <t>13</t>
  </si>
  <si>
    <t>130</t>
  </si>
  <si>
    <t>Прочие доходы от оказания платных услуг получателей средств бюджетов поселений и компенсации затрат бюджетов поселений</t>
  </si>
  <si>
    <t>995</t>
  </si>
  <si>
    <t>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</si>
  <si>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</si>
  <si>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</si>
  <si>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</si>
  <si>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2000</t>
  </si>
  <si>
    <t>3000</t>
  </si>
  <si>
    <t>040</t>
  </si>
  <si>
    <t>088</t>
  </si>
  <si>
    <t>0001</t>
  </si>
  <si>
    <t>089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</si>
  <si>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</si>
  <si>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</si>
  <si>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Налог на доходы физических лиц с доходов, полученных физическим лицам, не являющимся налоговым резидентом Российской Федерации</t>
  </si>
  <si>
    <t>Налог на доходы физических лиц с доходов, полученных физическим лицом, не являющимся налоговым резидентом Российской Федерации</t>
  </si>
  <si>
    <t>09</t>
  </si>
  <si>
    <t>053</t>
  </si>
  <si>
    <t>Задалженность и перерасчеты по отмененным налогам, сборам и иным обязательным платежам</t>
  </si>
  <si>
    <t>100</t>
  </si>
  <si>
    <t>230</t>
  </si>
  <si>
    <t>240</t>
  </si>
  <si>
    <t>250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</si>
  <si>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</si>
  <si>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местнами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</si>
  <si>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местами бюджетами с учетом установленных дифференцированных нормативов отчислений в местные бюджеты</t>
  </si>
  <si>
    <t>7601</t>
  </si>
  <si>
    <t>Дотации на выравнивание бюджетной обеспеченности из средств краевого бюджета</t>
  </si>
  <si>
    <t>2711</t>
  </si>
  <si>
    <t>7514</t>
  </si>
  <si>
    <t>Субвенции на выполнение государственных полномочий по созданию и обеспечению деятельности административных комиссий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</si>
  <si>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</si>
  <si>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</si>
  <si>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из средств районного бюджета</t>
  </si>
  <si>
    <t>Налог   на   имущество   физических   лиц,   взимаемый   по   ставкам, применяемым   к   объектам   налогообложения,   расположенным   в границах поселений, пеня</t>
  </si>
  <si>
    <t>7555</t>
  </si>
  <si>
    <t>Субсидия на организацию и проведение акарецидных обработок мест массового отдыха населения.</t>
  </si>
  <si>
    <t>043</t>
  </si>
  <si>
    <t>033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</si>
  <si>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</si>
  <si>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местнами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</si>
  <si>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</si>
  <si>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12</t>
  </si>
  <si>
    <t>53</t>
  </si>
  <si>
    <t>2100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</si>
  <si>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</si>
  <si>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4000</t>
  </si>
  <si>
    <t>Земельный налог,c физических лиц обладающих земельным участком, расположенным в границах ородских поселений</t>
  </si>
  <si>
    <t>ШТРАФЫ, САНКЦИИ, ВОЗМЕЩЕНИЕ УЩЕРБА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</si>
  <si>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</si>
  <si>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(штрафы), установленные законами субъектов РФ за несоблюдение муниципальных правовых актов,зачисляемые в бюджеты поселений</t>
  </si>
  <si>
    <t>Денежные взыскания (штрафы) за нарушение водного законодательства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</si>
  <si>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</si>
  <si>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</si>
  <si>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</si>
  <si>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</si>
  <si>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поселений</t>
  </si>
  <si>
    <t>16</t>
  </si>
  <si>
    <t>140</t>
  </si>
  <si>
    <t>17</t>
  </si>
  <si>
    <t>51</t>
  </si>
  <si>
    <t>180</t>
  </si>
  <si>
    <t>050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</si>
  <si>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</si>
  <si>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</si>
  <si>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Земельный налог,c организаций, обладающих земельным участком, расположенным в границах ородских поселений(пени и проценты)</t>
  </si>
  <si>
    <t>Земельный налог,c физических лиц обладающих земельным участком, расположенным в границах ородских поселений(пени  и проценты)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</si>
  <si>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</si>
  <si>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(МРОТ) в рамках непрограммных расходов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</si>
  <si>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</si>
  <si>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2721</t>
  </si>
  <si>
    <t>451</t>
  </si>
  <si>
    <t>Прочие поступления от использования имущества, находящегося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</si>
  <si>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</si>
  <si>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081</t>
  </si>
  <si>
    <t>90</t>
  </si>
  <si>
    <t>6000</t>
  </si>
  <si>
    <t>Прочие поступлания от денежных взысканий (штрафов) и иных сумм в  возмещение ущерба 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фондами)</t>
  </si>
  <si>
    <t>утверждено решением о бюджете</t>
  </si>
  <si>
    <t>исполнено</t>
  </si>
  <si>
    <t>процент исполнения</t>
  </si>
  <si>
    <t xml:space="preserve">                                                                                                                               Приложение 3</t>
  </si>
  <si>
    <t xml:space="preserve">Доходы бюджета поселка Балахта на 2016 год </t>
  </si>
  <si>
    <t>025</t>
  </si>
  <si>
    <t xml:space="preserve">Доходы ,получаемые в виде арендной платы, а также средства от продажи права на заключение договоров аренды за земли,находящиеся в собственности городских поселений(за исключением земельных участков муниципальных бюджетных и автономных учреждений)  </t>
  </si>
  <si>
    <t>035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</si>
  <si>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</si>
  <si>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поселений(за исключением земельных участков муниципальных бюджетных и автономных учреждений)  </t>
  </si>
  <si>
    <t>7393</t>
  </si>
  <si>
    <t>Иные межбюджетные трансферты на осуществление дорожной деятельности вотношении автомобильных дорог общего пользования местного значения городских округов , городских и сельских за счет средств дорожного фонда</t>
  </si>
  <si>
    <t>7412</t>
  </si>
  <si>
    <t xml:space="preserve">Субсидии бюджетам муниципальных образований на  обеспечение первичных мер пожарной безопасности, в рамках непрограммных расходов отдельных органов местного самоуправления </t>
  </si>
  <si>
    <t>7492</t>
  </si>
  <si>
    <t>Предоставление поселением иного межбюджетного трансферта на обустройство пешеходных переходов и нанесение дорожной разметки на автомобильных дорогах общего пользования местного значения</t>
  </si>
  <si>
    <t xml:space="preserve">к решению Балахтинского поселкового Совета депутатов "Об  утверждении отчета   об исполнении бюджета поселка Балахта за 2016год"  от 28.04.2017 № 09-65р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</si>
</sst>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vertical="top" wrapText="1"/>
    </xf>
    <xf numFmtId="49" fontId="6" fillId="0" borderId="0" xfId="0" applyNumberFormat="1" applyFont="1" applyAlignment="1" quotePrefix="1">
      <alignment vertical="top" wrapText="1"/>
    </xf>
    <xf numFmtId="0" fontId="6" fillId="0" borderId="0" xfId="0" applyNumberFormat="1" applyFont="1" applyAlignment="1" quotePrefix="1">
      <alignment vertical="top" wrapText="1"/>
    </xf>
    <xf numFmtId="164" fontId="6" fillId="0" borderId="0" xfId="0" applyNumberFormat="1" applyFont="1" applyAlignment="1" quotePrefix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6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6" fillId="0" borderId="10" xfId="6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 quotePrefix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4" fontId="5" fillId="0" borderId="10" xfId="6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8" fillId="0" borderId="10" xfId="6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4" fontId="8" fillId="0" borderId="10" xfId="6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NumberFormat="1" applyFont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164" fontId="5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7" fillId="0" borderId="10" xfId="6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80" zoomScaleSheetLayoutView="80" zoomScalePageLayoutView="0" workbookViewId="0" topLeftCell="A5">
      <selection activeCell="M6" sqref="M6:O6"/>
    </sheetView>
  </sheetViews>
  <sheetFormatPr defaultColWidth="9.00390625" defaultRowHeight="12.75"/>
  <cols>
    <col min="1" max="1" width="3.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00390625" style="13" customWidth="1"/>
    <col min="8" max="8" width="4.375" style="13" customWidth="1"/>
    <col min="9" max="9" width="4.25390625" style="13" customWidth="1"/>
    <col min="10" max="10" width="5.75390625" style="13" customWidth="1"/>
    <col min="11" max="11" width="6.75390625" style="13" customWidth="1"/>
    <col min="12" max="12" width="53.125" style="14" customWidth="1"/>
    <col min="13" max="13" width="16.375" style="13" customWidth="1"/>
    <col min="14" max="14" width="16.25390625" style="15" customWidth="1"/>
    <col min="15" max="15" width="19.875" style="15" customWidth="1"/>
    <col min="16" max="16" width="0" style="11" hidden="1" customWidth="1"/>
    <col min="17" max="17" width="9.125" style="11" customWidth="1"/>
    <col min="18" max="18" width="12.375" style="11" bestFit="1" customWidth="1"/>
    <col min="19" max="16384" width="9.125" style="11" customWidth="1"/>
  </cols>
  <sheetData>
    <row r="1" spans="1:15" s="6" customFormat="1" ht="44.25" customHeight="1" hidden="1">
      <c r="A1" s="2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4" t="s">
        <v>27</v>
      </c>
      <c r="M1" s="3" t="s">
        <v>28</v>
      </c>
      <c r="N1" s="5" t="s">
        <v>29</v>
      </c>
      <c r="O1" s="5" t="s">
        <v>30</v>
      </c>
    </row>
    <row r="2" spans="1:15" s="10" customFormat="1" ht="48.75" customHeight="1" hidden="1">
      <c r="A2" s="7" t="s">
        <v>31</v>
      </c>
      <c r="B2" s="8" t="s">
        <v>17</v>
      </c>
      <c r="C2" s="8" t="s">
        <v>18</v>
      </c>
      <c r="D2" s="8" t="s">
        <v>19</v>
      </c>
      <c r="E2" s="8" t="s">
        <v>32</v>
      </c>
      <c r="F2" s="8" t="s">
        <v>33</v>
      </c>
      <c r="G2" s="8" t="s">
        <v>34</v>
      </c>
      <c r="H2" s="8" t="s">
        <v>35</v>
      </c>
      <c r="I2" s="8" t="s">
        <v>36</v>
      </c>
      <c r="J2" s="8" t="s">
        <v>25</v>
      </c>
      <c r="K2" s="8" t="s">
        <v>26</v>
      </c>
      <c r="L2" s="9" t="s">
        <v>37</v>
      </c>
      <c r="M2" s="8" t="s">
        <v>38</v>
      </c>
      <c r="N2" s="1" t="s">
        <v>39</v>
      </c>
      <c r="O2" s="1" t="s">
        <v>40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1"/>
      <c r="O4" s="1"/>
    </row>
    <row r="5" spans="1:15" s="10" customFormat="1" ht="17.25" customHeight="1">
      <c r="A5" s="86" t="s">
        <v>174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10" customFormat="1" ht="111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89" t="s">
        <v>187</v>
      </c>
      <c r="N6" s="89"/>
      <c r="O6" s="89"/>
    </row>
    <row r="7" spans="1:15" s="10" customFormat="1" ht="27.75" customHeight="1" hidden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83"/>
      <c r="M7" s="83"/>
      <c r="N7" s="83"/>
      <c r="O7" s="83"/>
    </row>
    <row r="8" spans="1:15" s="10" customFormat="1" ht="20.25" customHeight="1">
      <c r="A8" s="84" t="s">
        <v>175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s="10" customFormat="1" ht="12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8"/>
      <c r="N9" s="20"/>
      <c r="O9" s="20"/>
    </row>
    <row r="10" spans="1:15" s="10" customFormat="1" ht="18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8"/>
      <c r="N10" s="20"/>
      <c r="O10" s="21" t="s">
        <v>79</v>
      </c>
    </row>
    <row r="11" spans="1:15" s="10" customFormat="1" ht="17.25" customHeight="1">
      <c r="A11" s="93" t="s">
        <v>41</v>
      </c>
      <c r="B11" s="95" t="s">
        <v>42</v>
      </c>
      <c r="C11" s="96"/>
      <c r="D11" s="96"/>
      <c r="E11" s="96"/>
      <c r="F11" s="96"/>
      <c r="G11" s="96"/>
      <c r="H11" s="96"/>
      <c r="I11" s="96"/>
      <c r="J11" s="96"/>
      <c r="K11" s="96"/>
      <c r="L11" s="97" t="s">
        <v>37</v>
      </c>
      <c r="M11" s="99" t="s">
        <v>171</v>
      </c>
      <c r="N11" s="87" t="s">
        <v>172</v>
      </c>
      <c r="O11" s="87" t="s">
        <v>173</v>
      </c>
    </row>
    <row r="12" spans="1:15" s="10" customFormat="1" ht="153.75" customHeight="1">
      <c r="A12" s="94"/>
      <c r="B12" s="31" t="s">
        <v>43</v>
      </c>
      <c r="C12" s="32"/>
      <c r="D12" s="32"/>
      <c r="E12" s="31" t="s">
        <v>32</v>
      </c>
      <c r="F12" s="31" t="s">
        <v>33</v>
      </c>
      <c r="G12" s="31" t="s">
        <v>34</v>
      </c>
      <c r="H12" s="31" t="s">
        <v>35</v>
      </c>
      <c r="I12" s="31" t="s">
        <v>44</v>
      </c>
      <c r="J12" s="31" t="s">
        <v>45</v>
      </c>
      <c r="K12" s="31" t="s">
        <v>46</v>
      </c>
      <c r="L12" s="98"/>
      <c r="M12" s="95"/>
      <c r="N12" s="88"/>
      <c r="O12" s="88"/>
    </row>
    <row r="13" spans="1:15" s="10" customFormat="1" ht="16.5" customHeight="1">
      <c r="A13" s="22"/>
      <c r="B13" s="24" t="s">
        <v>47</v>
      </c>
      <c r="C13" s="23"/>
      <c r="D13" s="23"/>
      <c r="E13" s="24" t="s">
        <v>48</v>
      </c>
      <c r="F13" s="24" t="s">
        <v>49</v>
      </c>
      <c r="G13" s="24" t="s">
        <v>50</v>
      </c>
      <c r="H13" s="24" t="s">
        <v>51</v>
      </c>
      <c r="I13" s="24" t="s">
        <v>52</v>
      </c>
      <c r="J13" s="24" t="s">
        <v>53</v>
      </c>
      <c r="K13" s="24" t="s">
        <v>54</v>
      </c>
      <c r="L13" s="24">
        <v>9</v>
      </c>
      <c r="M13" s="24">
        <v>10</v>
      </c>
      <c r="N13" s="24">
        <v>11</v>
      </c>
      <c r="O13" s="24">
        <v>12</v>
      </c>
    </row>
    <row r="14" spans="1:15" s="10" customFormat="1" ht="17.25" customHeight="1">
      <c r="A14" s="28">
        <v>1</v>
      </c>
      <c r="B14" s="29" t="s">
        <v>55</v>
      </c>
      <c r="C14" s="30"/>
      <c r="D14" s="30"/>
      <c r="E14" s="29" t="s">
        <v>81</v>
      </c>
      <c r="F14" s="29" t="s">
        <v>56</v>
      </c>
      <c r="G14" s="29" t="s">
        <v>56</v>
      </c>
      <c r="H14" s="29" t="s">
        <v>55</v>
      </c>
      <c r="I14" s="29" t="s">
        <v>56</v>
      </c>
      <c r="J14" s="25" t="s">
        <v>57</v>
      </c>
      <c r="K14" s="29" t="s">
        <v>55</v>
      </c>
      <c r="L14" s="35" t="s">
        <v>124</v>
      </c>
      <c r="M14" s="41">
        <f>M15+M28+M33+M37+M42+M54+M57+M58+M60+M61+M63+M72+M77</f>
        <v>16791010</v>
      </c>
      <c r="N14" s="41">
        <f>N15+N28+N33+N37+N42+N54+N57+N58+N59+N61+N72+N77+N63</f>
        <v>16220095.28</v>
      </c>
      <c r="O14" s="41">
        <f>N14/M14*100</f>
        <v>96.59987862552639</v>
      </c>
    </row>
    <row r="15" spans="1:15" s="10" customFormat="1" ht="22.5" customHeight="1">
      <c r="A15" s="28">
        <v>2</v>
      </c>
      <c r="B15" s="47" t="s">
        <v>58</v>
      </c>
      <c r="C15" s="48"/>
      <c r="D15" s="48"/>
      <c r="E15" s="47" t="s">
        <v>47</v>
      </c>
      <c r="F15" s="47" t="s">
        <v>59</v>
      </c>
      <c r="G15" s="47" t="s">
        <v>56</v>
      </c>
      <c r="H15" s="47" t="s">
        <v>55</v>
      </c>
      <c r="I15" s="47" t="s">
        <v>56</v>
      </c>
      <c r="J15" s="49" t="s">
        <v>57</v>
      </c>
      <c r="K15" s="47" t="s">
        <v>55</v>
      </c>
      <c r="L15" s="50" t="s">
        <v>80</v>
      </c>
      <c r="M15" s="51">
        <f>M16</f>
        <v>10580600</v>
      </c>
      <c r="N15" s="51">
        <f>N16</f>
        <v>10412772.26</v>
      </c>
      <c r="O15" s="51">
        <f>O16</f>
        <v>98.41381641872862</v>
      </c>
    </row>
    <row r="16" spans="1:15" ht="23.25" customHeight="1">
      <c r="A16" s="28">
        <v>3</v>
      </c>
      <c r="B16" s="25" t="s">
        <v>58</v>
      </c>
      <c r="C16" s="25" t="s">
        <v>63</v>
      </c>
      <c r="D16" s="25" t="s">
        <v>56</v>
      </c>
      <c r="E16" s="25" t="s">
        <v>47</v>
      </c>
      <c r="F16" s="25" t="s">
        <v>59</v>
      </c>
      <c r="G16" s="25" t="s">
        <v>62</v>
      </c>
      <c r="H16" s="25" t="s">
        <v>55</v>
      </c>
      <c r="I16" s="26" t="s">
        <v>59</v>
      </c>
      <c r="J16" s="25" t="s">
        <v>57</v>
      </c>
      <c r="K16" s="25" t="s">
        <v>60</v>
      </c>
      <c r="L16" s="27" t="s">
        <v>64</v>
      </c>
      <c r="M16" s="42">
        <f>M17+M18+M19+M20+M21+M22+M23+M24+M25+M27+M26</f>
        <v>10580600</v>
      </c>
      <c r="N16" s="42">
        <f>N17+N18+N19+N20+N21+N22+N23+N24+N25+N27+N26</f>
        <v>10412772.26</v>
      </c>
      <c r="O16" s="42">
        <f>N15/M15*100</f>
        <v>98.41381641872862</v>
      </c>
    </row>
    <row r="17" spans="1:18" ht="98.25" customHeight="1">
      <c r="A17" s="28">
        <v>4</v>
      </c>
      <c r="B17" s="25" t="s">
        <v>58</v>
      </c>
      <c r="C17" s="25" t="s">
        <v>65</v>
      </c>
      <c r="D17" s="25" t="s">
        <v>59</v>
      </c>
      <c r="E17" s="25" t="s">
        <v>47</v>
      </c>
      <c r="F17" s="25" t="s">
        <v>59</v>
      </c>
      <c r="G17" s="25" t="s">
        <v>62</v>
      </c>
      <c r="H17" s="25" t="s">
        <v>61</v>
      </c>
      <c r="I17" s="26" t="s">
        <v>59</v>
      </c>
      <c r="J17" s="25" t="s">
        <v>4</v>
      </c>
      <c r="K17" s="25" t="s">
        <v>60</v>
      </c>
      <c r="L17" s="27" t="s">
        <v>96</v>
      </c>
      <c r="M17" s="42">
        <f>10405802.39</f>
        <v>10405802.39</v>
      </c>
      <c r="N17" s="42">
        <v>10259835.33</v>
      </c>
      <c r="O17" s="42">
        <f aca="true" t="shared" si="0" ref="O17:O43">N17/M17*100</f>
        <v>98.59725320038486</v>
      </c>
      <c r="R17" s="46"/>
    </row>
    <row r="18" spans="1:15" ht="98.25" customHeight="1">
      <c r="A18" s="28">
        <v>5</v>
      </c>
      <c r="B18" s="25" t="s">
        <v>58</v>
      </c>
      <c r="C18" s="25" t="s">
        <v>65</v>
      </c>
      <c r="D18" s="25" t="s">
        <v>59</v>
      </c>
      <c r="E18" s="25" t="s">
        <v>47</v>
      </c>
      <c r="F18" s="25" t="s">
        <v>59</v>
      </c>
      <c r="G18" s="25" t="s">
        <v>62</v>
      </c>
      <c r="H18" s="25" t="s">
        <v>61</v>
      </c>
      <c r="I18" s="26" t="s">
        <v>59</v>
      </c>
      <c r="J18" s="25" t="s">
        <v>99</v>
      </c>
      <c r="K18" s="25" t="s">
        <v>60</v>
      </c>
      <c r="L18" s="27" t="s">
        <v>96</v>
      </c>
      <c r="M18" s="42">
        <v>4794.1</v>
      </c>
      <c r="N18" s="42">
        <v>4794.1</v>
      </c>
      <c r="O18" s="42">
        <f t="shared" si="0"/>
        <v>100</v>
      </c>
    </row>
    <row r="19" spans="1:15" ht="98.25" customHeight="1">
      <c r="A19" s="28">
        <v>6</v>
      </c>
      <c r="B19" s="25" t="s">
        <v>58</v>
      </c>
      <c r="C19" s="25" t="s">
        <v>65</v>
      </c>
      <c r="D19" s="25" t="s">
        <v>59</v>
      </c>
      <c r="E19" s="25" t="s">
        <v>47</v>
      </c>
      <c r="F19" s="25" t="s">
        <v>59</v>
      </c>
      <c r="G19" s="25" t="s">
        <v>62</v>
      </c>
      <c r="H19" s="25" t="s">
        <v>61</v>
      </c>
      <c r="I19" s="26" t="s">
        <v>59</v>
      </c>
      <c r="J19" s="25" t="s">
        <v>100</v>
      </c>
      <c r="K19" s="25" t="s">
        <v>60</v>
      </c>
      <c r="L19" s="27" t="s">
        <v>96</v>
      </c>
      <c r="M19" s="42">
        <v>653.51</v>
      </c>
      <c r="N19" s="42">
        <v>653.51</v>
      </c>
      <c r="O19" s="42">
        <f t="shared" si="0"/>
        <v>100</v>
      </c>
    </row>
    <row r="20" spans="1:15" ht="130.5" customHeight="1">
      <c r="A20" s="28">
        <v>7</v>
      </c>
      <c r="B20" s="25" t="s">
        <v>58</v>
      </c>
      <c r="C20" s="25" t="s">
        <v>66</v>
      </c>
      <c r="D20" s="25" t="s">
        <v>59</v>
      </c>
      <c r="E20" s="25" t="s">
        <v>47</v>
      </c>
      <c r="F20" s="25" t="s">
        <v>59</v>
      </c>
      <c r="G20" s="25" t="s">
        <v>62</v>
      </c>
      <c r="H20" s="25" t="s">
        <v>98</v>
      </c>
      <c r="I20" s="26" t="s">
        <v>59</v>
      </c>
      <c r="J20" s="25" t="s">
        <v>4</v>
      </c>
      <c r="K20" s="25" t="s">
        <v>60</v>
      </c>
      <c r="L20" s="27" t="s">
        <v>97</v>
      </c>
      <c r="M20" s="42">
        <v>95818.25</v>
      </c>
      <c r="N20" s="42">
        <v>87183.05</v>
      </c>
      <c r="O20" s="42">
        <f t="shared" si="0"/>
        <v>90.98793810156207</v>
      </c>
    </row>
    <row r="21" spans="1:15" ht="130.5" customHeight="1">
      <c r="A21" s="28">
        <v>8</v>
      </c>
      <c r="B21" s="25" t="s">
        <v>58</v>
      </c>
      <c r="C21" s="25" t="s">
        <v>66</v>
      </c>
      <c r="D21" s="25" t="s">
        <v>59</v>
      </c>
      <c r="E21" s="25" t="s">
        <v>47</v>
      </c>
      <c r="F21" s="25" t="s">
        <v>59</v>
      </c>
      <c r="G21" s="25" t="s">
        <v>62</v>
      </c>
      <c r="H21" s="25" t="s">
        <v>98</v>
      </c>
      <c r="I21" s="26" t="s">
        <v>59</v>
      </c>
      <c r="J21" s="25" t="s">
        <v>99</v>
      </c>
      <c r="K21" s="25" t="s">
        <v>60</v>
      </c>
      <c r="L21" s="27" t="s">
        <v>97</v>
      </c>
      <c r="M21" s="42">
        <v>1767.75</v>
      </c>
      <c r="N21" s="42">
        <v>1767.75</v>
      </c>
      <c r="O21" s="42">
        <f t="shared" si="0"/>
        <v>100</v>
      </c>
    </row>
    <row r="22" spans="1:15" ht="130.5" customHeight="1">
      <c r="A22" s="28">
        <v>9</v>
      </c>
      <c r="B22" s="25" t="s">
        <v>58</v>
      </c>
      <c r="C22" s="25" t="s">
        <v>66</v>
      </c>
      <c r="D22" s="25" t="s">
        <v>59</v>
      </c>
      <c r="E22" s="25" t="s">
        <v>47</v>
      </c>
      <c r="F22" s="25" t="s">
        <v>59</v>
      </c>
      <c r="G22" s="25" t="s">
        <v>62</v>
      </c>
      <c r="H22" s="25" t="s">
        <v>98</v>
      </c>
      <c r="I22" s="26" t="s">
        <v>59</v>
      </c>
      <c r="J22" s="25" t="s">
        <v>100</v>
      </c>
      <c r="K22" s="25" t="s">
        <v>60</v>
      </c>
      <c r="L22" s="27" t="s">
        <v>97</v>
      </c>
      <c r="M22" s="42">
        <v>14</v>
      </c>
      <c r="N22" s="42">
        <v>14</v>
      </c>
      <c r="O22" s="42">
        <f t="shared" si="0"/>
        <v>100</v>
      </c>
    </row>
    <row r="23" spans="1:15" ht="52.5" customHeight="1">
      <c r="A23" s="28">
        <v>10</v>
      </c>
      <c r="B23" s="25" t="s">
        <v>58</v>
      </c>
      <c r="C23" s="25" t="s">
        <v>66</v>
      </c>
      <c r="D23" s="25" t="s">
        <v>59</v>
      </c>
      <c r="E23" s="25" t="s">
        <v>47</v>
      </c>
      <c r="F23" s="25" t="s">
        <v>59</v>
      </c>
      <c r="G23" s="25" t="s">
        <v>62</v>
      </c>
      <c r="H23" s="25" t="s">
        <v>67</v>
      </c>
      <c r="I23" s="26" t="s">
        <v>59</v>
      </c>
      <c r="J23" s="25" t="s">
        <v>4</v>
      </c>
      <c r="K23" s="25" t="s">
        <v>60</v>
      </c>
      <c r="L23" s="27" t="s">
        <v>107</v>
      </c>
      <c r="M23" s="42">
        <v>68454</v>
      </c>
      <c r="N23" s="42">
        <v>55230.2</v>
      </c>
      <c r="O23" s="42">
        <f t="shared" si="0"/>
        <v>80.68220995120811</v>
      </c>
    </row>
    <row r="24" spans="1:15" ht="52.5" customHeight="1">
      <c r="A24" s="28">
        <v>11</v>
      </c>
      <c r="B24" s="25" t="s">
        <v>58</v>
      </c>
      <c r="C24" s="25" t="s">
        <v>66</v>
      </c>
      <c r="D24" s="25" t="s">
        <v>59</v>
      </c>
      <c r="E24" s="25" t="s">
        <v>47</v>
      </c>
      <c r="F24" s="25" t="s">
        <v>59</v>
      </c>
      <c r="G24" s="25" t="s">
        <v>62</v>
      </c>
      <c r="H24" s="25" t="s">
        <v>67</v>
      </c>
      <c r="I24" s="26" t="s">
        <v>59</v>
      </c>
      <c r="J24" s="25" t="s">
        <v>99</v>
      </c>
      <c r="K24" s="25" t="s">
        <v>60</v>
      </c>
      <c r="L24" s="27" t="s">
        <v>107</v>
      </c>
      <c r="M24" s="42">
        <v>1576.12</v>
      </c>
      <c r="N24" s="42">
        <v>1574.79</v>
      </c>
      <c r="O24" s="42">
        <f t="shared" si="0"/>
        <v>99.91561556226684</v>
      </c>
    </row>
    <row r="25" spans="1:15" ht="48.75" customHeight="1">
      <c r="A25" s="28">
        <v>12</v>
      </c>
      <c r="B25" s="25" t="s">
        <v>58</v>
      </c>
      <c r="C25" s="25" t="s">
        <v>66</v>
      </c>
      <c r="D25" s="25" t="s">
        <v>59</v>
      </c>
      <c r="E25" s="25" t="s">
        <v>47</v>
      </c>
      <c r="F25" s="25" t="s">
        <v>59</v>
      </c>
      <c r="G25" s="25" t="s">
        <v>62</v>
      </c>
      <c r="H25" s="25" t="s">
        <v>67</v>
      </c>
      <c r="I25" s="26" t="s">
        <v>59</v>
      </c>
      <c r="J25" s="25" t="s">
        <v>100</v>
      </c>
      <c r="K25" s="25" t="s">
        <v>60</v>
      </c>
      <c r="L25" s="27" t="s">
        <v>108</v>
      </c>
      <c r="M25" s="42">
        <f>1719.88</f>
        <v>1719.88</v>
      </c>
      <c r="N25" s="42">
        <v>1719.88</v>
      </c>
      <c r="O25" s="42">
        <f t="shared" si="0"/>
        <v>100</v>
      </c>
    </row>
    <row r="26" spans="1:15" ht="48.75" customHeight="1">
      <c r="A26" s="28">
        <v>13</v>
      </c>
      <c r="B26" s="25" t="s">
        <v>58</v>
      </c>
      <c r="C26" s="25"/>
      <c r="D26" s="25"/>
      <c r="E26" s="25" t="s">
        <v>47</v>
      </c>
      <c r="F26" s="25" t="s">
        <v>59</v>
      </c>
      <c r="G26" s="25" t="s">
        <v>62</v>
      </c>
      <c r="H26" s="25" t="s">
        <v>67</v>
      </c>
      <c r="I26" s="26" t="s">
        <v>59</v>
      </c>
      <c r="J26" s="25" t="s">
        <v>139</v>
      </c>
      <c r="K26" s="25" t="s">
        <v>60</v>
      </c>
      <c r="L26" s="45" t="s">
        <v>156</v>
      </c>
      <c r="M26" s="42">
        <f>0</f>
        <v>0</v>
      </c>
      <c r="N26" s="42">
        <v>-0.35</v>
      </c>
      <c r="O26" s="42">
        <v>0</v>
      </c>
    </row>
    <row r="27" spans="1:15" ht="50.25" customHeight="1">
      <c r="A27" s="28">
        <v>14</v>
      </c>
      <c r="B27" s="25" t="s">
        <v>58</v>
      </c>
      <c r="C27" s="25" t="s">
        <v>66</v>
      </c>
      <c r="D27" s="25" t="s">
        <v>59</v>
      </c>
      <c r="E27" s="25" t="s">
        <v>47</v>
      </c>
      <c r="F27" s="25" t="s">
        <v>59</v>
      </c>
      <c r="G27" s="25" t="s">
        <v>62</v>
      </c>
      <c r="H27" s="25" t="s">
        <v>101</v>
      </c>
      <c r="I27" s="26" t="s">
        <v>59</v>
      </c>
      <c r="J27" s="25" t="s">
        <v>4</v>
      </c>
      <c r="K27" s="25" t="s">
        <v>60</v>
      </c>
      <c r="L27" s="27" t="s">
        <v>108</v>
      </c>
      <c r="M27" s="42">
        <v>0</v>
      </c>
      <c r="N27" s="42">
        <v>0</v>
      </c>
      <c r="O27" s="42" t="e">
        <f t="shared" si="0"/>
        <v>#DIV/0!</v>
      </c>
    </row>
    <row r="28" spans="1:15" ht="50.25" customHeight="1">
      <c r="A28" s="28">
        <v>15</v>
      </c>
      <c r="B28" s="49" t="s">
        <v>112</v>
      </c>
      <c r="C28" s="49"/>
      <c r="D28" s="49"/>
      <c r="E28" s="49" t="s">
        <v>47</v>
      </c>
      <c r="F28" s="49" t="s">
        <v>84</v>
      </c>
      <c r="G28" s="49" t="s">
        <v>62</v>
      </c>
      <c r="H28" s="49" t="s">
        <v>55</v>
      </c>
      <c r="I28" s="52" t="s">
        <v>59</v>
      </c>
      <c r="J28" s="49" t="s">
        <v>57</v>
      </c>
      <c r="K28" s="49" t="s">
        <v>60</v>
      </c>
      <c r="L28" s="53" t="s">
        <v>125</v>
      </c>
      <c r="M28" s="44">
        <f>M29+M30+M31+M32</f>
        <v>873000</v>
      </c>
      <c r="N28" s="44">
        <f>N29+N30+N31+N32</f>
        <v>831070.9600000001</v>
      </c>
      <c r="O28" s="44">
        <f t="shared" si="0"/>
        <v>95.19713172966782</v>
      </c>
    </row>
    <row r="29" spans="1:15" ht="98.25" customHeight="1">
      <c r="A29" s="28">
        <v>16</v>
      </c>
      <c r="B29" s="25" t="s">
        <v>112</v>
      </c>
      <c r="C29" s="25"/>
      <c r="D29" s="25"/>
      <c r="E29" s="25" t="s">
        <v>47</v>
      </c>
      <c r="F29" s="25" t="s">
        <v>84</v>
      </c>
      <c r="G29" s="25" t="s">
        <v>62</v>
      </c>
      <c r="H29" s="25" t="s">
        <v>113</v>
      </c>
      <c r="I29" s="26" t="s">
        <v>59</v>
      </c>
      <c r="J29" s="25" t="s">
        <v>57</v>
      </c>
      <c r="K29" s="25" t="s">
        <v>60</v>
      </c>
      <c r="L29" s="27" t="s">
        <v>118</v>
      </c>
      <c r="M29" s="41">
        <f>320100</f>
        <v>320100</v>
      </c>
      <c r="N29" s="41">
        <v>284109.13</v>
      </c>
      <c r="O29" s="41">
        <f t="shared" si="0"/>
        <v>88.75636676038738</v>
      </c>
    </row>
    <row r="30" spans="1:15" ht="112.5" customHeight="1">
      <c r="A30" s="28">
        <v>17</v>
      </c>
      <c r="B30" s="25" t="s">
        <v>112</v>
      </c>
      <c r="C30" s="25"/>
      <c r="D30" s="25"/>
      <c r="E30" s="25" t="s">
        <v>47</v>
      </c>
      <c r="F30" s="25" t="s">
        <v>84</v>
      </c>
      <c r="G30" s="25" t="s">
        <v>62</v>
      </c>
      <c r="H30" s="25" t="s">
        <v>114</v>
      </c>
      <c r="I30" s="26" t="s">
        <v>59</v>
      </c>
      <c r="J30" s="25" t="s">
        <v>57</v>
      </c>
      <c r="K30" s="25" t="s">
        <v>60</v>
      </c>
      <c r="L30" s="27" t="s">
        <v>116</v>
      </c>
      <c r="M30" s="41">
        <v>5300</v>
      </c>
      <c r="N30" s="41">
        <v>4336.79</v>
      </c>
      <c r="O30" s="41">
        <f t="shared" si="0"/>
        <v>81.82622641509434</v>
      </c>
    </row>
    <row r="31" spans="1:15" ht="115.5" customHeight="1">
      <c r="A31" s="28">
        <v>18</v>
      </c>
      <c r="B31" s="25" t="s">
        <v>112</v>
      </c>
      <c r="C31" s="25"/>
      <c r="D31" s="25"/>
      <c r="E31" s="25" t="s">
        <v>47</v>
      </c>
      <c r="F31" s="25" t="s">
        <v>84</v>
      </c>
      <c r="G31" s="25" t="s">
        <v>62</v>
      </c>
      <c r="H31" s="25" t="s">
        <v>115</v>
      </c>
      <c r="I31" s="26" t="s">
        <v>59</v>
      </c>
      <c r="J31" s="25" t="s">
        <v>57</v>
      </c>
      <c r="K31" s="25" t="s">
        <v>60</v>
      </c>
      <c r="L31" s="27" t="s">
        <v>117</v>
      </c>
      <c r="M31" s="41">
        <f>598900</f>
        <v>598900</v>
      </c>
      <c r="N31" s="41">
        <v>584705.38</v>
      </c>
      <c r="O31" s="41">
        <f t="shared" si="0"/>
        <v>97.62988478877944</v>
      </c>
    </row>
    <row r="32" spans="1:15" ht="115.5" customHeight="1">
      <c r="A32" s="28">
        <v>19</v>
      </c>
      <c r="B32" s="25" t="s">
        <v>112</v>
      </c>
      <c r="C32" s="25"/>
      <c r="D32" s="25"/>
      <c r="E32" s="25" t="s">
        <v>47</v>
      </c>
      <c r="F32" s="25" t="s">
        <v>84</v>
      </c>
      <c r="G32" s="25" t="s">
        <v>62</v>
      </c>
      <c r="H32" s="25" t="s">
        <v>132</v>
      </c>
      <c r="I32" s="26" t="s">
        <v>59</v>
      </c>
      <c r="J32" s="25" t="s">
        <v>57</v>
      </c>
      <c r="K32" s="25" t="s">
        <v>60</v>
      </c>
      <c r="L32" s="27" t="s">
        <v>133</v>
      </c>
      <c r="M32" s="41">
        <f>-51300</f>
        <v>-51300</v>
      </c>
      <c r="N32" s="41">
        <v>-42080.34</v>
      </c>
      <c r="O32" s="41">
        <f t="shared" si="0"/>
        <v>82.02795321637426</v>
      </c>
    </row>
    <row r="33" spans="1:15" ht="21" customHeight="1">
      <c r="A33" s="28">
        <v>20</v>
      </c>
      <c r="B33" s="49" t="s">
        <v>58</v>
      </c>
      <c r="C33" s="49"/>
      <c r="D33" s="49"/>
      <c r="E33" s="49" t="s">
        <v>47</v>
      </c>
      <c r="F33" s="49" t="s">
        <v>68</v>
      </c>
      <c r="G33" s="49" t="s">
        <v>56</v>
      </c>
      <c r="H33" s="49" t="s">
        <v>55</v>
      </c>
      <c r="I33" s="52" t="s">
        <v>56</v>
      </c>
      <c r="J33" s="49" t="s">
        <v>57</v>
      </c>
      <c r="K33" s="49" t="s">
        <v>55</v>
      </c>
      <c r="L33" s="53" t="s">
        <v>86</v>
      </c>
      <c r="M33" s="44">
        <f>M34+M35+M36</f>
        <v>7200</v>
      </c>
      <c r="N33" s="44">
        <f>N34+N35+N36</f>
        <v>1967</v>
      </c>
      <c r="O33" s="44">
        <f t="shared" si="0"/>
        <v>27.319444444444446</v>
      </c>
    </row>
    <row r="34" spans="1:15" ht="19.5" customHeight="1">
      <c r="A34" s="28">
        <v>21</v>
      </c>
      <c r="B34" s="25" t="s">
        <v>58</v>
      </c>
      <c r="C34" s="25"/>
      <c r="D34" s="25"/>
      <c r="E34" s="25" t="s">
        <v>47</v>
      </c>
      <c r="F34" s="25" t="s">
        <v>68</v>
      </c>
      <c r="G34" s="25" t="s">
        <v>84</v>
      </c>
      <c r="H34" s="25" t="s">
        <v>61</v>
      </c>
      <c r="I34" s="26" t="s">
        <v>59</v>
      </c>
      <c r="J34" s="25" t="s">
        <v>4</v>
      </c>
      <c r="K34" s="25" t="s">
        <v>60</v>
      </c>
      <c r="L34" s="27" t="s">
        <v>85</v>
      </c>
      <c r="M34" s="42">
        <f>7150</f>
        <v>7150</v>
      </c>
      <c r="N34" s="42">
        <v>1942</v>
      </c>
      <c r="O34" s="42">
        <f t="shared" si="0"/>
        <v>27.160839160839163</v>
      </c>
    </row>
    <row r="35" spans="1:15" ht="19.5" customHeight="1">
      <c r="A35" s="28">
        <v>22</v>
      </c>
      <c r="B35" s="25" t="s">
        <v>58</v>
      </c>
      <c r="C35" s="25"/>
      <c r="D35" s="25"/>
      <c r="E35" s="25" t="s">
        <v>47</v>
      </c>
      <c r="F35" s="25" t="s">
        <v>68</v>
      </c>
      <c r="G35" s="25" t="s">
        <v>84</v>
      </c>
      <c r="H35" s="25" t="s">
        <v>61</v>
      </c>
      <c r="I35" s="26" t="s">
        <v>59</v>
      </c>
      <c r="J35" s="25" t="s">
        <v>99</v>
      </c>
      <c r="K35" s="25" t="s">
        <v>60</v>
      </c>
      <c r="L35" s="27" t="s">
        <v>85</v>
      </c>
      <c r="M35" s="42">
        <v>50</v>
      </c>
      <c r="N35" s="42">
        <v>25</v>
      </c>
      <c r="O35" s="42">
        <f t="shared" si="0"/>
        <v>50</v>
      </c>
    </row>
    <row r="36" spans="1:15" ht="18" customHeight="1">
      <c r="A36" s="28">
        <v>23</v>
      </c>
      <c r="B36" s="25" t="s">
        <v>58</v>
      </c>
      <c r="C36" s="25"/>
      <c r="D36" s="25"/>
      <c r="E36" s="25" t="s">
        <v>47</v>
      </c>
      <c r="F36" s="25" t="s">
        <v>68</v>
      </c>
      <c r="G36" s="25" t="s">
        <v>84</v>
      </c>
      <c r="H36" s="25" t="s">
        <v>98</v>
      </c>
      <c r="I36" s="26" t="s">
        <v>59</v>
      </c>
      <c r="J36" s="25" t="s">
        <v>99</v>
      </c>
      <c r="K36" s="25" t="s">
        <v>60</v>
      </c>
      <c r="L36" s="27" t="s">
        <v>85</v>
      </c>
      <c r="M36" s="42">
        <v>0</v>
      </c>
      <c r="N36" s="42">
        <v>0</v>
      </c>
      <c r="O36" s="42">
        <f>0</f>
        <v>0</v>
      </c>
    </row>
    <row r="37" spans="1:18" ht="18" customHeight="1">
      <c r="A37" s="28">
        <v>24</v>
      </c>
      <c r="B37" s="49" t="s">
        <v>58</v>
      </c>
      <c r="C37" s="49" t="s">
        <v>69</v>
      </c>
      <c r="D37" s="49" t="s">
        <v>56</v>
      </c>
      <c r="E37" s="49" t="s">
        <v>47</v>
      </c>
      <c r="F37" s="49" t="s">
        <v>70</v>
      </c>
      <c r="G37" s="49" t="s">
        <v>56</v>
      </c>
      <c r="H37" s="49" t="s">
        <v>55</v>
      </c>
      <c r="I37" s="52" t="s">
        <v>56</v>
      </c>
      <c r="J37" s="49" t="s">
        <v>57</v>
      </c>
      <c r="K37" s="49" t="s">
        <v>55</v>
      </c>
      <c r="L37" s="53" t="s">
        <v>71</v>
      </c>
      <c r="M37" s="44">
        <f>M38+M39+M40+M41</f>
        <v>1128210</v>
      </c>
      <c r="N37" s="44">
        <f>N38+N39+N40+N41</f>
        <v>1097790.9000000001</v>
      </c>
      <c r="O37" s="44">
        <f t="shared" si="0"/>
        <v>97.30377323370651</v>
      </c>
      <c r="R37" s="46"/>
    </row>
    <row r="38" spans="1:15" ht="63">
      <c r="A38" s="28">
        <v>25</v>
      </c>
      <c r="B38" s="25" t="s">
        <v>58</v>
      </c>
      <c r="C38" s="25" t="s">
        <v>72</v>
      </c>
      <c r="D38" s="25" t="s">
        <v>56</v>
      </c>
      <c r="E38" s="25" t="s">
        <v>47</v>
      </c>
      <c r="F38" s="25" t="s">
        <v>70</v>
      </c>
      <c r="G38" s="25" t="s">
        <v>59</v>
      </c>
      <c r="H38" s="25" t="s">
        <v>67</v>
      </c>
      <c r="I38" s="26" t="s">
        <v>91</v>
      </c>
      <c r="J38" s="25" t="s">
        <v>4</v>
      </c>
      <c r="K38" s="25" t="s">
        <v>60</v>
      </c>
      <c r="L38" s="33" t="s">
        <v>5</v>
      </c>
      <c r="M38" s="42">
        <f>1118221.68</f>
        <v>1118221.68</v>
      </c>
      <c r="N38" s="42">
        <v>1087802.58</v>
      </c>
      <c r="O38" s="42">
        <f t="shared" si="0"/>
        <v>97.27968965867306</v>
      </c>
    </row>
    <row r="39" spans="1:15" ht="63">
      <c r="A39" s="28">
        <v>26</v>
      </c>
      <c r="B39" s="25" t="s">
        <v>58</v>
      </c>
      <c r="C39" s="25" t="s">
        <v>72</v>
      </c>
      <c r="D39" s="25" t="s">
        <v>56</v>
      </c>
      <c r="E39" s="25" t="s">
        <v>47</v>
      </c>
      <c r="F39" s="25" t="s">
        <v>70</v>
      </c>
      <c r="G39" s="25" t="s">
        <v>59</v>
      </c>
      <c r="H39" s="25" t="s">
        <v>67</v>
      </c>
      <c r="I39" s="26" t="s">
        <v>91</v>
      </c>
      <c r="J39" s="25" t="s">
        <v>99</v>
      </c>
      <c r="K39" s="25" t="s">
        <v>60</v>
      </c>
      <c r="L39" s="33" t="s">
        <v>5</v>
      </c>
      <c r="M39" s="42">
        <f>9910.54</f>
        <v>9910.54</v>
      </c>
      <c r="N39" s="42">
        <v>9910.54</v>
      </c>
      <c r="O39" s="42">
        <f t="shared" si="0"/>
        <v>100</v>
      </c>
    </row>
    <row r="40" spans="1:15" ht="63">
      <c r="A40" s="28">
        <v>27</v>
      </c>
      <c r="B40" s="25" t="s">
        <v>58</v>
      </c>
      <c r="C40" s="25"/>
      <c r="D40" s="25"/>
      <c r="E40" s="25" t="s">
        <v>47</v>
      </c>
      <c r="F40" s="25" t="s">
        <v>70</v>
      </c>
      <c r="G40" s="25" t="s">
        <v>59</v>
      </c>
      <c r="H40" s="25" t="s">
        <v>67</v>
      </c>
      <c r="I40" s="26" t="s">
        <v>91</v>
      </c>
      <c r="J40" s="25" t="s">
        <v>100</v>
      </c>
      <c r="K40" s="25" t="s">
        <v>60</v>
      </c>
      <c r="L40" s="36" t="s">
        <v>127</v>
      </c>
      <c r="M40" s="42">
        <f>0</f>
        <v>0</v>
      </c>
      <c r="N40" s="42">
        <v>0</v>
      </c>
      <c r="O40" s="42">
        <f>0</f>
        <v>0</v>
      </c>
    </row>
    <row r="41" spans="1:15" ht="49.5" customHeight="1">
      <c r="A41" s="28">
        <v>28</v>
      </c>
      <c r="B41" s="25" t="s">
        <v>58</v>
      </c>
      <c r="C41" s="25"/>
      <c r="D41" s="25"/>
      <c r="E41" s="25" t="s">
        <v>47</v>
      </c>
      <c r="F41" s="25" t="s">
        <v>70</v>
      </c>
      <c r="G41" s="25" t="s">
        <v>59</v>
      </c>
      <c r="H41" s="25" t="s">
        <v>67</v>
      </c>
      <c r="I41" s="26" t="s">
        <v>91</v>
      </c>
      <c r="J41" s="25" t="s">
        <v>139</v>
      </c>
      <c r="K41" s="25" t="s">
        <v>60</v>
      </c>
      <c r="L41" s="45" t="s">
        <v>157</v>
      </c>
      <c r="M41" s="42">
        <v>77.78</v>
      </c>
      <c r="N41" s="42">
        <v>77.78</v>
      </c>
      <c r="O41" s="42">
        <f t="shared" si="0"/>
        <v>100</v>
      </c>
    </row>
    <row r="42" spans="1:15" ht="15.75">
      <c r="A42" s="28">
        <v>29</v>
      </c>
      <c r="B42" s="25" t="s">
        <v>58</v>
      </c>
      <c r="C42" s="25"/>
      <c r="D42" s="25"/>
      <c r="E42" s="25" t="s">
        <v>47</v>
      </c>
      <c r="F42" s="25" t="s">
        <v>70</v>
      </c>
      <c r="G42" s="25" t="s">
        <v>70</v>
      </c>
      <c r="H42" s="25" t="s">
        <v>55</v>
      </c>
      <c r="I42" s="26" t="s">
        <v>56</v>
      </c>
      <c r="J42" s="25" t="s">
        <v>57</v>
      </c>
      <c r="K42" s="25" t="s">
        <v>60</v>
      </c>
      <c r="L42" s="36" t="s">
        <v>6</v>
      </c>
      <c r="M42" s="42">
        <f>M43+M44+M45+M46+M47+M48+M49+M50</f>
        <v>1642499</v>
      </c>
      <c r="N42" s="42">
        <f>N43+N44+N45+N46+N47+N48+N49+N50</f>
        <v>1462411.82</v>
      </c>
      <c r="O42" s="42">
        <f t="shared" si="0"/>
        <v>89.03578145253057</v>
      </c>
    </row>
    <row r="43" spans="1:15" ht="36" customHeight="1">
      <c r="A43" s="28">
        <v>30</v>
      </c>
      <c r="B43" s="25" t="s">
        <v>58</v>
      </c>
      <c r="C43" s="25"/>
      <c r="D43" s="25"/>
      <c r="E43" s="25" t="s">
        <v>47</v>
      </c>
      <c r="F43" s="25" t="s">
        <v>70</v>
      </c>
      <c r="G43" s="25" t="s">
        <v>70</v>
      </c>
      <c r="H43" s="25" t="s">
        <v>131</v>
      </c>
      <c r="I43" s="26" t="s">
        <v>91</v>
      </c>
      <c r="J43" s="25" t="s">
        <v>99</v>
      </c>
      <c r="K43" s="25" t="s">
        <v>60</v>
      </c>
      <c r="L43" s="34" t="s">
        <v>7</v>
      </c>
      <c r="M43" s="57">
        <f>3541.98</f>
        <v>3541.98</v>
      </c>
      <c r="N43" s="42">
        <v>3541.98</v>
      </c>
      <c r="O43" s="42">
        <f t="shared" si="0"/>
        <v>100</v>
      </c>
    </row>
    <row r="44" spans="1:15" ht="36" customHeight="1">
      <c r="A44" s="28">
        <v>31</v>
      </c>
      <c r="B44" s="25" t="s">
        <v>58</v>
      </c>
      <c r="C44" s="25"/>
      <c r="D44" s="25"/>
      <c r="E44" s="25" t="s">
        <v>47</v>
      </c>
      <c r="F44" s="25" t="s">
        <v>70</v>
      </c>
      <c r="G44" s="25" t="s">
        <v>70</v>
      </c>
      <c r="H44" s="25" t="s">
        <v>131</v>
      </c>
      <c r="I44" s="26" t="s">
        <v>91</v>
      </c>
      <c r="J44" s="25" t="s">
        <v>100</v>
      </c>
      <c r="K44" s="25" t="s">
        <v>60</v>
      </c>
      <c r="L44" s="34" t="s">
        <v>158</v>
      </c>
      <c r="M44" s="57">
        <v>3701</v>
      </c>
      <c r="N44" s="42">
        <v>3701</v>
      </c>
      <c r="O44" s="42">
        <f>0</f>
        <v>0</v>
      </c>
    </row>
    <row r="45" spans="1:15" ht="33" customHeight="1">
      <c r="A45" s="28">
        <v>32</v>
      </c>
      <c r="B45" s="25" t="s">
        <v>58</v>
      </c>
      <c r="C45" s="25"/>
      <c r="D45" s="25"/>
      <c r="E45" s="25" t="s">
        <v>47</v>
      </c>
      <c r="F45" s="25" t="s">
        <v>70</v>
      </c>
      <c r="G45" s="25" t="s">
        <v>70</v>
      </c>
      <c r="H45" s="25" t="s">
        <v>131</v>
      </c>
      <c r="I45" s="26" t="s">
        <v>91</v>
      </c>
      <c r="J45" s="25" t="s">
        <v>4</v>
      </c>
      <c r="K45" s="25" t="s">
        <v>60</v>
      </c>
      <c r="L45" s="34" t="s">
        <v>8</v>
      </c>
      <c r="M45" s="57">
        <f>454976.02</f>
        <v>454976.02</v>
      </c>
      <c r="N45" s="42">
        <v>376732.89</v>
      </c>
      <c r="O45" s="42">
        <f aca="true" t="shared" si="1" ref="O45:O86">N45/M45*100</f>
        <v>82.80280134324441</v>
      </c>
    </row>
    <row r="46" spans="1:15" ht="33" customHeight="1">
      <c r="A46" s="28">
        <v>33</v>
      </c>
      <c r="B46" s="25" t="s">
        <v>58</v>
      </c>
      <c r="C46" s="25"/>
      <c r="D46" s="25"/>
      <c r="E46" s="25" t="s">
        <v>47</v>
      </c>
      <c r="F46" s="25" t="s">
        <v>70</v>
      </c>
      <c r="G46" s="25" t="s">
        <v>70</v>
      </c>
      <c r="H46" s="25" t="s">
        <v>131</v>
      </c>
      <c r="I46" s="26" t="s">
        <v>91</v>
      </c>
      <c r="J46" s="25" t="s">
        <v>99</v>
      </c>
      <c r="K46" s="25" t="s">
        <v>60</v>
      </c>
      <c r="L46" s="34" t="s">
        <v>8</v>
      </c>
      <c r="M46" s="43">
        <v>0</v>
      </c>
      <c r="N46" s="42">
        <v>0</v>
      </c>
      <c r="O46" s="42">
        <f>0</f>
        <v>0</v>
      </c>
    </row>
    <row r="47" spans="1:15" ht="33" customHeight="1">
      <c r="A47" s="28">
        <v>34</v>
      </c>
      <c r="B47" s="25" t="s">
        <v>58</v>
      </c>
      <c r="C47" s="25"/>
      <c r="D47" s="25"/>
      <c r="E47" s="25" t="s">
        <v>47</v>
      </c>
      <c r="F47" s="25" t="s">
        <v>70</v>
      </c>
      <c r="G47" s="25" t="s">
        <v>70</v>
      </c>
      <c r="H47" s="25" t="s">
        <v>130</v>
      </c>
      <c r="I47" s="26" t="s">
        <v>91</v>
      </c>
      <c r="J47" s="25" t="s">
        <v>100</v>
      </c>
      <c r="K47" s="25" t="s">
        <v>60</v>
      </c>
      <c r="L47" s="34" t="s">
        <v>8</v>
      </c>
      <c r="M47" s="43">
        <f>0</f>
        <v>0</v>
      </c>
      <c r="N47" s="42">
        <v>0</v>
      </c>
      <c r="O47" s="42">
        <f>0</f>
        <v>0</v>
      </c>
    </row>
    <row r="48" spans="1:15" ht="33" customHeight="1">
      <c r="A48" s="28">
        <v>35</v>
      </c>
      <c r="B48" s="25" t="s">
        <v>58</v>
      </c>
      <c r="C48" s="25"/>
      <c r="D48" s="25"/>
      <c r="E48" s="25" t="s">
        <v>47</v>
      </c>
      <c r="F48" s="25" t="s">
        <v>70</v>
      </c>
      <c r="G48" s="25" t="s">
        <v>70</v>
      </c>
      <c r="H48" s="25" t="s">
        <v>130</v>
      </c>
      <c r="I48" s="26" t="s">
        <v>91</v>
      </c>
      <c r="J48" s="25" t="s">
        <v>4</v>
      </c>
      <c r="K48" s="25" t="s">
        <v>60</v>
      </c>
      <c r="L48" s="34" t="s">
        <v>7</v>
      </c>
      <c r="M48" s="43">
        <f>1158996.16</f>
        <v>1158996.16</v>
      </c>
      <c r="N48" s="42">
        <v>1057190.82</v>
      </c>
      <c r="O48" s="42">
        <f t="shared" si="1"/>
        <v>91.21607616025234</v>
      </c>
    </row>
    <row r="49" spans="1:15" ht="51" customHeight="1">
      <c r="A49" s="28">
        <v>36</v>
      </c>
      <c r="B49" s="54" t="s">
        <v>58</v>
      </c>
      <c r="C49" s="54"/>
      <c r="D49" s="54"/>
      <c r="E49" s="54" t="s">
        <v>47</v>
      </c>
      <c r="F49" s="54" t="s">
        <v>70</v>
      </c>
      <c r="G49" s="54" t="s">
        <v>70</v>
      </c>
      <c r="H49" s="54" t="s">
        <v>130</v>
      </c>
      <c r="I49" s="55" t="s">
        <v>91</v>
      </c>
      <c r="J49" s="54" t="s">
        <v>99</v>
      </c>
      <c r="K49" s="54" t="s">
        <v>60</v>
      </c>
      <c r="L49" s="56" t="s">
        <v>159</v>
      </c>
      <c r="M49" s="57">
        <f>21283.84</f>
        <v>21283.84</v>
      </c>
      <c r="N49" s="57">
        <v>21283.84</v>
      </c>
      <c r="O49" s="42">
        <f t="shared" si="1"/>
        <v>100</v>
      </c>
    </row>
    <row r="50" spans="1:15" ht="56.25" customHeight="1">
      <c r="A50" s="28">
        <v>37</v>
      </c>
      <c r="B50" s="54" t="s">
        <v>58</v>
      </c>
      <c r="C50" s="54"/>
      <c r="D50" s="54"/>
      <c r="E50" s="54" t="s">
        <v>47</v>
      </c>
      <c r="F50" s="54" t="s">
        <v>70</v>
      </c>
      <c r="G50" s="54" t="s">
        <v>70</v>
      </c>
      <c r="H50" s="54" t="s">
        <v>130</v>
      </c>
      <c r="I50" s="55" t="s">
        <v>91</v>
      </c>
      <c r="J50" s="54" t="s">
        <v>139</v>
      </c>
      <c r="K50" s="54" t="s">
        <v>60</v>
      </c>
      <c r="L50" s="58" t="s">
        <v>140</v>
      </c>
      <c r="M50" s="57">
        <f>0</f>
        <v>0</v>
      </c>
      <c r="N50" s="57">
        <v>-38.71</v>
      </c>
      <c r="O50" s="42">
        <f>0</f>
        <v>0</v>
      </c>
    </row>
    <row r="51" spans="1:15" ht="47.25">
      <c r="A51" s="28">
        <v>38</v>
      </c>
      <c r="B51" s="54" t="s">
        <v>58</v>
      </c>
      <c r="C51" s="54"/>
      <c r="D51" s="54"/>
      <c r="E51" s="54" t="s">
        <v>47</v>
      </c>
      <c r="F51" s="54" t="s">
        <v>109</v>
      </c>
      <c r="G51" s="54" t="s">
        <v>56</v>
      </c>
      <c r="H51" s="54" t="s">
        <v>55</v>
      </c>
      <c r="I51" s="55" t="s">
        <v>56</v>
      </c>
      <c r="J51" s="54" t="s">
        <v>57</v>
      </c>
      <c r="K51" s="54" t="s">
        <v>55</v>
      </c>
      <c r="L51" s="59" t="s">
        <v>111</v>
      </c>
      <c r="M51" s="60">
        <f>M52+M53</f>
        <v>0</v>
      </c>
      <c r="N51" s="60">
        <v>0</v>
      </c>
      <c r="O51" s="42">
        <f>0</f>
        <v>0</v>
      </c>
    </row>
    <row r="52" spans="1:15" ht="51" customHeight="1">
      <c r="A52" s="28">
        <v>39</v>
      </c>
      <c r="B52" s="54" t="s">
        <v>58</v>
      </c>
      <c r="C52" s="54"/>
      <c r="D52" s="54"/>
      <c r="E52" s="54" t="s">
        <v>47</v>
      </c>
      <c r="F52" s="54" t="s">
        <v>109</v>
      </c>
      <c r="G52" s="54" t="s">
        <v>95</v>
      </c>
      <c r="H52" s="54" t="s">
        <v>136</v>
      </c>
      <c r="I52" s="55" t="s">
        <v>91</v>
      </c>
      <c r="J52" s="54" t="s">
        <v>137</v>
      </c>
      <c r="K52" s="54" t="s">
        <v>60</v>
      </c>
      <c r="L52" s="58" t="s">
        <v>138</v>
      </c>
      <c r="M52" s="57">
        <f>0</f>
        <v>0</v>
      </c>
      <c r="N52" s="57">
        <v>0</v>
      </c>
      <c r="O52" s="42">
        <f>0</f>
        <v>0</v>
      </c>
    </row>
    <row r="53" spans="1:15" ht="54" customHeight="1">
      <c r="A53" s="28">
        <v>40</v>
      </c>
      <c r="B53" s="54" t="s">
        <v>58</v>
      </c>
      <c r="C53" s="54"/>
      <c r="D53" s="54"/>
      <c r="E53" s="54" t="s">
        <v>47</v>
      </c>
      <c r="F53" s="54" t="s">
        <v>109</v>
      </c>
      <c r="G53" s="54" t="s">
        <v>95</v>
      </c>
      <c r="H53" s="54" t="s">
        <v>110</v>
      </c>
      <c r="I53" s="55" t="s">
        <v>135</v>
      </c>
      <c r="J53" s="54" t="s">
        <v>4</v>
      </c>
      <c r="K53" s="54" t="s">
        <v>60</v>
      </c>
      <c r="L53" s="58" t="s">
        <v>134</v>
      </c>
      <c r="M53" s="57">
        <v>0</v>
      </c>
      <c r="N53" s="61">
        <v>0</v>
      </c>
      <c r="O53" s="42">
        <f>0</f>
        <v>0</v>
      </c>
    </row>
    <row r="54" spans="1:15" ht="48" customHeight="1">
      <c r="A54" s="28">
        <v>41</v>
      </c>
      <c r="B54" s="62" t="s">
        <v>9</v>
      </c>
      <c r="C54" s="62" t="s">
        <v>75</v>
      </c>
      <c r="D54" s="62" t="s">
        <v>56</v>
      </c>
      <c r="E54" s="62" t="s">
        <v>47</v>
      </c>
      <c r="F54" s="62" t="s">
        <v>76</v>
      </c>
      <c r="G54" s="62" t="s">
        <v>56</v>
      </c>
      <c r="H54" s="62" t="s">
        <v>55</v>
      </c>
      <c r="I54" s="63" t="s">
        <v>56</v>
      </c>
      <c r="J54" s="62" t="s">
        <v>57</v>
      </c>
      <c r="K54" s="62" t="s">
        <v>55</v>
      </c>
      <c r="L54" s="64" t="s">
        <v>77</v>
      </c>
      <c r="M54" s="65">
        <f>M55</f>
        <v>2286389.35</v>
      </c>
      <c r="N54" s="65">
        <f>N55</f>
        <v>2185870.66</v>
      </c>
      <c r="O54" s="42">
        <f t="shared" si="1"/>
        <v>95.60360574632662</v>
      </c>
    </row>
    <row r="55" spans="1:15" ht="100.5" customHeight="1">
      <c r="A55" s="28">
        <v>42</v>
      </c>
      <c r="B55" s="54" t="s">
        <v>9</v>
      </c>
      <c r="C55" s="54" t="s">
        <v>78</v>
      </c>
      <c r="D55" s="54" t="s">
        <v>56</v>
      </c>
      <c r="E55" s="54" t="s">
        <v>47</v>
      </c>
      <c r="F55" s="54" t="s">
        <v>76</v>
      </c>
      <c r="G55" s="54" t="s">
        <v>68</v>
      </c>
      <c r="H55" s="54" t="s">
        <v>73</v>
      </c>
      <c r="I55" s="55" t="s">
        <v>91</v>
      </c>
      <c r="J55" s="54" t="s">
        <v>57</v>
      </c>
      <c r="K55" s="54" t="s">
        <v>74</v>
      </c>
      <c r="L55" s="82" t="s">
        <v>83</v>
      </c>
      <c r="M55" s="61">
        <f>2286389.35</f>
        <v>2286389.35</v>
      </c>
      <c r="N55" s="61">
        <v>2185870.66</v>
      </c>
      <c r="O55" s="42">
        <f t="shared" si="1"/>
        <v>95.60360574632662</v>
      </c>
    </row>
    <row r="56" spans="1:15" ht="46.5" customHeight="1" hidden="1">
      <c r="A56" s="28">
        <v>43</v>
      </c>
      <c r="B56" s="54" t="s">
        <v>89</v>
      </c>
      <c r="C56" s="54"/>
      <c r="D56" s="54"/>
      <c r="E56" s="54" t="s">
        <v>47</v>
      </c>
      <c r="F56" s="54" t="s">
        <v>91</v>
      </c>
      <c r="G56" s="54" t="s">
        <v>59</v>
      </c>
      <c r="H56" s="54" t="s">
        <v>94</v>
      </c>
      <c r="I56" s="55" t="s">
        <v>13</v>
      </c>
      <c r="J56" s="54" t="s">
        <v>57</v>
      </c>
      <c r="K56" s="54" t="s">
        <v>92</v>
      </c>
      <c r="L56" s="67" t="s">
        <v>93</v>
      </c>
      <c r="M56" s="65">
        <v>0</v>
      </c>
      <c r="N56" s="65">
        <v>0</v>
      </c>
      <c r="O56" s="42" t="e">
        <f t="shared" si="1"/>
        <v>#DIV/0!</v>
      </c>
    </row>
    <row r="57" spans="1:15" ht="75" customHeight="1">
      <c r="A57" s="28">
        <v>43</v>
      </c>
      <c r="B57" s="54" t="s">
        <v>89</v>
      </c>
      <c r="C57" s="54" t="s">
        <v>78</v>
      </c>
      <c r="D57" s="54" t="s">
        <v>56</v>
      </c>
      <c r="E57" s="54" t="s">
        <v>47</v>
      </c>
      <c r="F57" s="54" t="s">
        <v>76</v>
      </c>
      <c r="G57" s="54" t="s">
        <v>68</v>
      </c>
      <c r="H57" s="54" t="s">
        <v>176</v>
      </c>
      <c r="I57" s="55" t="s">
        <v>91</v>
      </c>
      <c r="J57" s="54" t="s">
        <v>57</v>
      </c>
      <c r="K57" s="54" t="s">
        <v>74</v>
      </c>
      <c r="L57" s="82" t="s">
        <v>177</v>
      </c>
      <c r="M57" s="61">
        <f>10200.66</f>
        <v>10200.66</v>
      </c>
      <c r="N57" s="61">
        <v>7519.74</v>
      </c>
      <c r="O57" s="42">
        <f>N57/M57*100</f>
        <v>73.71817117715912</v>
      </c>
    </row>
    <row r="58" spans="1:15" ht="75" customHeight="1">
      <c r="A58" s="28">
        <v>44</v>
      </c>
      <c r="B58" s="54" t="s">
        <v>89</v>
      </c>
      <c r="C58" s="54" t="s">
        <v>78</v>
      </c>
      <c r="D58" s="54" t="s">
        <v>56</v>
      </c>
      <c r="E58" s="54" t="s">
        <v>47</v>
      </c>
      <c r="F58" s="54" t="s">
        <v>76</v>
      </c>
      <c r="G58" s="54" t="s">
        <v>68</v>
      </c>
      <c r="H58" s="54" t="s">
        <v>178</v>
      </c>
      <c r="I58" s="55" t="s">
        <v>91</v>
      </c>
      <c r="J58" s="54" t="s">
        <v>57</v>
      </c>
      <c r="K58" s="54" t="s">
        <v>74</v>
      </c>
      <c r="L58" s="66" t="s">
        <v>179</v>
      </c>
      <c r="M58" s="61">
        <f>8412.65</f>
        <v>8412.65</v>
      </c>
      <c r="N58" s="61">
        <v>7462.78</v>
      </c>
      <c r="O58" s="42">
        <f>N58/M58*100</f>
        <v>88.70902747647888</v>
      </c>
    </row>
    <row r="59" spans="1:15" ht="46.5" customHeight="1">
      <c r="A59" s="28">
        <v>45</v>
      </c>
      <c r="B59" s="54" t="s">
        <v>89</v>
      </c>
      <c r="C59" s="54"/>
      <c r="D59" s="54"/>
      <c r="E59" s="54" t="s">
        <v>47</v>
      </c>
      <c r="F59" s="54" t="s">
        <v>76</v>
      </c>
      <c r="G59" s="54" t="s">
        <v>109</v>
      </c>
      <c r="H59" s="54" t="s">
        <v>55</v>
      </c>
      <c r="I59" s="55" t="s">
        <v>56</v>
      </c>
      <c r="J59" s="54" t="s">
        <v>55</v>
      </c>
      <c r="K59" s="54" t="s">
        <v>55</v>
      </c>
      <c r="L59" s="70" t="s">
        <v>165</v>
      </c>
      <c r="M59" s="65">
        <f>M60</f>
        <v>14398.34</v>
      </c>
      <c r="N59" s="65">
        <f>N60</f>
        <v>12384.32</v>
      </c>
      <c r="O59" s="42">
        <f t="shared" si="1"/>
        <v>86.01213751029633</v>
      </c>
    </row>
    <row r="60" spans="1:15" ht="87" customHeight="1">
      <c r="A60" s="28">
        <v>46</v>
      </c>
      <c r="B60" s="54" t="s">
        <v>89</v>
      </c>
      <c r="C60" s="54"/>
      <c r="D60" s="54"/>
      <c r="E60" s="54" t="s">
        <v>47</v>
      </c>
      <c r="F60" s="54" t="s">
        <v>76</v>
      </c>
      <c r="G60" s="54" t="s">
        <v>109</v>
      </c>
      <c r="H60" s="54" t="s">
        <v>164</v>
      </c>
      <c r="I60" s="55" t="s">
        <v>91</v>
      </c>
      <c r="J60" s="54" t="s">
        <v>55</v>
      </c>
      <c r="K60" s="54" t="s">
        <v>74</v>
      </c>
      <c r="L60" s="45" t="s">
        <v>166</v>
      </c>
      <c r="M60" s="61">
        <v>14398.34</v>
      </c>
      <c r="N60" s="61">
        <v>12384.32</v>
      </c>
      <c r="O60" s="42">
        <f t="shared" si="1"/>
        <v>86.01213751029633</v>
      </c>
    </row>
    <row r="61" spans="1:15" ht="31.5">
      <c r="A61" s="28">
        <v>47</v>
      </c>
      <c r="B61" s="62" t="s">
        <v>9</v>
      </c>
      <c r="C61" s="62" t="s">
        <v>0</v>
      </c>
      <c r="D61" s="62" t="s">
        <v>56</v>
      </c>
      <c r="E61" s="62" t="s">
        <v>47</v>
      </c>
      <c r="F61" s="62" t="s">
        <v>1</v>
      </c>
      <c r="G61" s="62" t="s">
        <v>56</v>
      </c>
      <c r="H61" s="62" t="s">
        <v>55</v>
      </c>
      <c r="I61" s="63" t="s">
        <v>56</v>
      </c>
      <c r="J61" s="62" t="s">
        <v>57</v>
      </c>
      <c r="K61" s="62" t="s">
        <v>55</v>
      </c>
      <c r="L61" s="68" t="s">
        <v>2</v>
      </c>
      <c r="M61" s="65">
        <f>M62</f>
        <v>229999.98</v>
      </c>
      <c r="N61" s="65">
        <f>N62</f>
        <v>189121.62</v>
      </c>
      <c r="O61" s="42">
        <f t="shared" si="1"/>
        <v>82.22679845450422</v>
      </c>
    </row>
    <row r="62" spans="1:15" ht="65.25" customHeight="1">
      <c r="A62" s="28">
        <v>48</v>
      </c>
      <c r="B62" s="54" t="s">
        <v>9</v>
      </c>
      <c r="C62" s="54" t="s">
        <v>3</v>
      </c>
      <c r="D62" s="54" t="s">
        <v>56</v>
      </c>
      <c r="E62" s="54" t="s">
        <v>47</v>
      </c>
      <c r="F62" s="54" t="s">
        <v>1</v>
      </c>
      <c r="G62" s="54" t="s">
        <v>70</v>
      </c>
      <c r="H62" s="54" t="s">
        <v>73</v>
      </c>
      <c r="I62" s="55" t="s">
        <v>91</v>
      </c>
      <c r="J62" s="54" t="s">
        <v>57</v>
      </c>
      <c r="K62" s="69" t="s">
        <v>87</v>
      </c>
      <c r="L62" s="70" t="s">
        <v>10</v>
      </c>
      <c r="M62" s="57">
        <f>229999.98</f>
        <v>229999.98</v>
      </c>
      <c r="N62" s="61">
        <v>189121.62</v>
      </c>
      <c r="O62" s="42">
        <f t="shared" si="1"/>
        <v>82.22679845450422</v>
      </c>
    </row>
    <row r="63" spans="1:15" ht="79.5" customHeight="1">
      <c r="A63" s="28">
        <v>49</v>
      </c>
      <c r="B63" s="54" t="s">
        <v>89</v>
      </c>
      <c r="C63" s="54"/>
      <c r="D63" s="54"/>
      <c r="E63" s="54" t="s">
        <v>47</v>
      </c>
      <c r="F63" s="54" t="s">
        <v>1</v>
      </c>
      <c r="G63" s="54" t="s">
        <v>70</v>
      </c>
      <c r="H63" s="54" t="s">
        <v>176</v>
      </c>
      <c r="I63" s="55" t="s">
        <v>91</v>
      </c>
      <c r="J63" s="54" t="s">
        <v>57</v>
      </c>
      <c r="K63" s="69" t="s">
        <v>87</v>
      </c>
      <c r="L63" s="70" t="s">
        <v>180</v>
      </c>
      <c r="M63" s="57">
        <v>0.02</v>
      </c>
      <c r="N63" s="61">
        <v>0.02</v>
      </c>
      <c r="O63" s="42"/>
    </row>
    <row r="64" spans="1:15" ht="36.75" customHeight="1">
      <c r="A64" s="28">
        <v>46</v>
      </c>
      <c r="B64" s="54" t="s">
        <v>89</v>
      </c>
      <c r="C64" s="54" t="s">
        <v>14</v>
      </c>
      <c r="D64" s="54" t="s">
        <v>62</v>
      </c>
      <c r="E64" s="54" t="s">
        <v>48</v>
      </c>
      <c r="F64" s="54" t="s">
        <v>56</v>
      </c>
      <c r="G64" s="54" t="s">
        <v>56</v>
      </c>
      <c r="H64" s="54" t="s">
        <v>55</v>
      </c>
      <c r="I64" s="55" t="s">
        <v>56</v>
      </c>
      <c r="J64" s="54" t="s">
        <v>57</v>
      </c>
      <c r="K64" s="69" t="s">
        <v>55</v>
      </c>
      <c r="L64" s="70" t="s">
        <v>82</v>
      </c>
      <c r="M64" s="61">
        <f>M65+M66+M69+M70+M71+M83+M84+M85+M86</f>
        <v>22037743</v>
      </c>
      <c r="N64" s="61">
        <f>N65+N66+N69+N70+N71+N83+N84+N85+N86</f>
        <v>21804943</v>
      </c>
      <c r="O64" s="42">
        <f t="shared" si="1"/>
        <v>98.94363047976374</v>
      </c>
    </row>
    <row r="65" spans="1:15" ht="37.5" customHeight="1">
      <c r="A65" s="28">
        <v>47</v>
      </c>
      <c r="B65" s="54" t="s">
        <v>89</v>
      </c>
      <c r="C65" s="54"/>
      <c r="D65" s="54"/>
      <c r="E65" s="54" t="s">
        <v>48</v>
      </c>
      <c r="F65" s="54" t="s">
        <v>62</v>
      </c>
      <c r="G65" s="54" t="s">
        <v>59</v>
      </c>
      <c r="H65" s="54" t="s">
        <v>12</v>
      </c>
      <c r="I65" s="55" t="s">
        <v>91</v>
      </c>
      <c r="J65" s="54" t="s">
        <v>119</v>
      </c>
      <c r="K65" s="69" t="s">
        <v>11</v>
      </c>
      <c r="L65" s="70" t="s">
        <v>120</v>
      </c>
      <c r="M65" s="57">
        <v>2372759</v>
      </c>
      <c r="N65" s="61">
        <v>2372759</v>
      </c>
      <c r="O65" s="42">
        <f t="shared" si="1"/>
        <v>100</v>
      </c>
    </row>
    <row r="66" spans="1:15" ht="39" customHeight="1">
      <c r="A66" s="28">
        <v>48</v>
      </c>
      <c r="B66" s="54" t="s">
        <v>89</v>
      </c>
      <c r="C66" s="54"/>
      <c r="D66" s="54"/>
      <c r="E66" s="54" t="s">
        <v>48</v>
      </c>
      <c r="F66" s="54" t="s">
        <v>62</v>
      </c>
      <c r="G66" s="54" t="s">
        <v>59</v>
      </c>
      <c r="H66" s="54" t="s">
        <v>12</v>
      </c>
      <c r="I66" s="55" t="s">
        <v>91</v>
      </c>
      <c r="J66" s="54" t="s">
        <v>121</v>
      </c>
      <c r="K66" s="69" t="s">
        <v>11</v>
      </c>
      <c r="L66" s="70" t="s">
        <v>126</v>
      </c>
      <c r="M66" s="57">
        <f>3172700</f>
        <v>3172700</v>
      </c>
      <c r="N66" s="61">
        <v>3172700</v>
      </c>
      <c r="O66" s="42">
        <f t="shared" si="1"/>
        <v>100</v>
      </c>
    </row>
    <row r="67" spans="1:15" ht="101.25" customHeight="1" hidden="1">
      <c r="A67" s="28">
        <v>49</v>
      </c>
      <c r="B67" s="54" t="s">
        <v>89</v>
      </c>
      <c r="C67" s="54"/>
      <c r="D67" s="54"/>
      <c r="E67" s="54" t="s">
        <v>48</v>
      </c>
      <c r="F67" s="54" t="s">
        <v>62</v>
      </c>
      <c r="G67" s="54" t="s">
        <v>62</v>
      </c>
      <c r="H67" s="54" t="s">
        <v>102</v>
      </c>
      <c r="I67" s="55" t="s">
        <v>13</v>
      </c>
      <c r="J67" s="54" t="s">
        <v>103</v>
      </c>
      <c r="K67" s="69" t="s">
        <v>11</v>
      </c>
      <c r="L67" s="70" t="s">
        <v>105</v>
      </c>
      <c r="M67" s="57">
        <v>0</v>
      </c>
      <c r="N67" s="61">
        <v>0</v>
      </c>
      <c r="O67" s="42" t="e">
        <f t="shared" si="1"/>
        <v>#DIV/0!</v>
      </c>
    </row>
    <row r="68" spans="1:15" ht="48.75" customHeight="1" hidden="1">
      <c r="A68" s="28">
        <v>50</v>
      </c>
      <c r="B68" s="54" t="s">
        <v>89</v>
      </c>
      <c r="C68" s="54"/>
      <c r="D68" s="54"/>
      <c r="E68" s="54" t="s">
        <v>48</v>
      </c>
      <c r="F68" s="54" t="s">
        <v>62</v>
      </c>
      <c r="G68" s="54" t="s">
        <v>62</v>
      </c>
      <c r="H68" s="54" t="s">
        <v>104</v>
      </c>
      <c r="I68" s="55" t="s">
        <v>13</v>
      </c>
      <c r="J68" s="54" t="s">
        <v>103</v>
      </c>
      <c r="K68" s="69" t="s">
        <v>11</v>
      </c>
      <c r="L68" s="70" t="s">
        <v>106</v>
      </c>
      <c r="M68" s="57">
        <v>0</v>
      </c>
      <c r="N68" s="61">
        <v>0</v>
      </c>
      <c r="O68" s="42" t="e">
        <f t="shared" si="1"/>
        <v>#DIV/0!</v>
      </c>
    </row>
    <row r="69" spans="1:15" ht="49.5" customHeight="1">
      <c r="A69" s="28">
        <v>51</v>
      </c>
      <c r="B69" s="54" t="s">
        <v>89</v>
      </c>
      <c r="C69" s="54"/>
      <c r="D69" s="54"/>
      <c r="E69" s="54" t="s">
        <v>48</v>
      </c>
      <c r="F69" s="54" t="s">
        <v>62</v>
      </c>
      <c r="G69" s="54" t="s">
        <v>84</v>
      </c>
      <c r="H69" s="54" t="s">
        <v>88</v>
      </c>
      <c r="I69" s="55" t="s">
        <v>91</v>
      </c>
      <c r="J69" s="54" t="s">
        <v>122</v>
      </c>
      <c r="K69" s="69" t="s">
        <v>11</v>
      </c>
      <c r="L69" s="70" t="s">
        <v>123</v>
      </c>
      <c r="M69" s="57">
        <v>30000</v>
      </c>
      <c r="N69" s="61">
        <v>30000</v>
      </c>
      <c r="O69" s="42">
        <f t="shared" si="1"/>
        <v>100</v>
      </c>
    </row>
    <row r="70" spans="1:15" ht="85.5" customHeight="1">
      <c r="A70" s="28">
        <v>52</v>
      </c>
      <c r="B70" s="54" t="s">
        <v>89</v>
      </c>
      <c r="C70" s="54"/>
      <c r="D70" s="54"/>
      <c r="E70" s="54" t="s">
        <v>48</v>
      </c>
      <c r="F70" s="54" t="s">
        <v>62</v>
      </c>
      <c r="G70" s="54" t="s">
        <v>95</v>
      </c>
      <c r="H70" s="54" t="s">
        <v>90</v>
      </c>
      <c r="I70" s="55" t="s">
        <v>91</v>
      </c>
      <c r="J70" s="54" t="s">
        <v>160</v>
      </c>
      <c r="K70" s="54" t="s">
        <v>11</v>
      </c>
      <c r="L70" s="71" t="s">
        <v>161</v>
      </c>
      <c r="M70" s="61">
        <f>0</f>
        <v>0</v>
      </c>
      <c r="N70" s="61">
        <v>0</v>
      </c>
      <c r="O70" s="42">
        <f>0</f>
        <v>0</v>
      </c>
    </row>
    <row r="71" spans="1:15" ht="80.25" customHeight="1">
      <c r="A71" s="28">
        <v>53</v>
      </c>
      <c r="B71" s="54" t="s">
        <v>89</v>
      </c>
      <c r="C71" s="54"/>
      <c r="D71" s="54"/>
      <c r="E71" s="54" t="s">
        <v>48</v>
      </c>
      <c r="F71" s="54" t="s">
        <v>62</v>
      </c>
      <c r="G71" s="54" t="s">
        <v>95</v>
      </c>
      <c r="H71" s="54" t="s">
        <v>90</v>
      </c>
      <c r="I71" s="55" t="s">
        <v>91</v>
      </c>
      <c r="J71" s="54" t="s">
        <v>163</v>
      </c>
      <c r="K71" s="54" t="s">
        <v>11</v>
      </c>
      <c r="L71" s="72" t="s">
        <v>162</v>
      </c>
      <c r="M71" s="61">
        <f>2798000</f>
        <v>2798000</v>
      </c>
      <c r="N71" s="61">
        <v>2798000</v>
      </c>
      <c r="O71" s="42">
        <f t="shared" si="1"/>
        <v>100</v>
      </c>
    </row>
    <row r="72" spans="1:15" ht="31.5">
      <c r="A72" s="28">
        <v>54</v>
      </c>
      <c r="B72" s="62" t="s">
        <v>89</v>
      </c>
      <c r="C72" s="62"/>
      <c r="D72" s="62"/>
      <c r="E72" s="62" t="s">
        <v>47</v>
      </c>
      <c r="F72" s="62" t="s">
        <v>150</v>
      </c>
      <c r="G72" s="62" t="s">
        <v>56</v>
      </c>
      <c r="H72" s="62" t="s">
        <v>55</v>
      </c>
      <c r="I72" s="63" t="s">
        <v>56</v>
      </c>
      <c r="J72" s="62" t="s">
        <v>57</v>
      </c>
      <c r="K72" s="73" t="s">
        <v>55</v>
      </c>
      <c r="L72" s="67" t="s">
        <v>141</v>
      </c>
      <c r="M72" s="60">
        <f>M73+M74</f>
        <v>1700</v>
      </c>
      <c r="N72" s="65">
        <f>N73+N74</f>
        <v>1000</v>
      </c>
      <c r="O72" s="42">
        <f t="shared" si="1"/>
        <v>58.82352941176471</v>
      </c>
    </row>
    <row r="73" spans="1:15" ht="94.5">
      <c r="A73" s="28">
        <v>55</v>
      </c>
      <c r="B73" s="54" t="s">
        <v>167</v>
      </c>
      <c r="C73" s="74"/>
      <c r="D73" s="74"/>
      <c r="E73" s="74" t="s">
        <v>47</v>
      </c>
      <c r="F73" s="54" t="s">
        <v>150</v>
      </c>
      <c r="G73" s="74" t="s">
        <v>168</v>
      </c>
      <c r="H73" s="54" t="s">
        <v>155</v>
      </c>
      <c r="I73" s="75" t="s">
        <v>91</v>
      </c>
      <c r="J73" s="54" t="s">
        <v>169</v>
      </c>
      <c r="K73" s="69" t="s">
        <v>151</v>
      </c>
      <c r="L73" s="81" t="s">
        <v>170</v>
      </c>
      <c r="M73" s="57">
        <v>0</v>
      </c>
      <c r="N73" s="61">
        <v>0</v>
      </c>
      <c r="O73" s="42">
        <v>0</v>
      </c>
    </row>
    <row r="74" spans="1:15" ht="99" customHeight="1">
      <c r="A74" s="28">
        <v>56</v>
      </c>
      <c r="B74" s="54" t="s">
        <v>89</v>
      </c>
      <c r="C74" s="74"/>
      <c r="D74" s="74"/>
      <c r="E74" s="74" t="s">
        <v>47</v>
      </c>
      <c r="F74" s="54" t="s">
        <v>150</v>
      </c>
      <c r="G74" s="74" t="s">
        <v>56</v>
      </c>
      <c r="H74" s="54" t="s">
        <v>55</v>
      </c>
      <c r="I74" s="75" t="s">
        <v>56</v>
      </c>
      <c r="J74" s="54" t="s">
        <v>57</v>
      </c>
      <c r="K74" s="54" t="s">
        <v>151</v>
      </c>
      <c r="L74" s="76" t="s">
        <v>142</v>
      </c>
      <c r="M74" s="61">
        <f>M75+M76</f>
        <v>1700</v>
      </c>
      <c r="N74" s="61">
        <f>N75+N76</f>
        <v>1000</v>
      </c>
      <c r="O74" s="42">
        <f>N74/M74*100</f>
        <v>58.82352941176471</v>
      </c>
    </row>
    <row r="75" spans="1:15" ht="36.75" customHeight="1">
      <c r="A75" s="28">
        <v>57</v>
      </c>
      <c r="B75" s="54" t="s">
        <v>89</v>
      </c>
      <c r="C75" s="74"/>
      <c r="D75" s="74"/>
      <c r="E75" s="74" t="s">
        <v>47</v>
      </c>
      <c r="F75" s="54" t="s">
        <v>150</v>
      </c>
      <c r="G75" s="74" t="s">
        <v>153</v>
      </c>
      <c r="H75" s="54" t="s">
        <v>101</v>
      </c>
      <c r="I75" s="75" t="s">
        <v>62</v>
      </c>
      <c r="J75" s="54" t="s">
        <v>57</v>
      </c>
      <c r="K75" s="54" t="s">
        <v>151</v>
      </c>
      <c r="L75" s="58" t="s">
        <v>144</v>
      </c>
      <c r="M75" s="61">
        <v>0</v>
      </c>
      <c r="N75" s="61">
        <v>0</v>
      </c>
      <c r="O75" s="42">
        <f>0</f>
        <v>0</v>
      </c>
    </row>
    <row r="76" spans="1:15" ht="60.75" customHeight="1">
      <c r="A76" s="28">
        <v>58</v>
      </c>
      <c r="B76" s="54" t="s">
        <v>89</v>
      </c>
      <c r="C76" s="74"/>
      <c r="D76" s="74"/>
      <c r="E76" s="74" t="s">
        <v>47</v>
      </c>
      <c r="F76" s="54" t="s">
        <v>150</v>
      </c>
      <c r="G76" s="74" t="s">
        <v>153</v>
      </c>
      <c r="H76" s="54" t="s">
        <v>101</v>
      </c>
      <c r="I76" s="75" t="s">
        <v>62</v>
      </c>
      <c r="J76" s="54" t="s">
        <v>57</v>
      </c>
      <c r="K76" s="54" t="s">
        <v>151</v>
      </c>
      <c r="L76" s="77" t="s">
        <v>143</v>
      </c>
      <c r="M76" s="61">
        <f>1700</f>
        <v>1700</v>
      </c>
      <c r="N76" s="61">
        <v>1000</v>
      </c>
      <c r="O76" s="42">
        <f t="shared" si="1"/>
        <v>58.82352941176471</v>
      </c>
    </row>
    <row r="77" spans="1:15" ht="33.75" customHeight="1">
      <c r="A77" s="28">
        <v>59</v>
      </c>
      <c r="B77" s="62" t="s">
        <v>89</v>
      </c>
      <c r="C77" s="78"/>
      <c r="D77" s="78"/>
      <c r="E77" s="78" t="s">
        <v>47</v>
      </c>
      <c r="F77" s="62" t="s">
        <v>152</v>
      </c>
      <c r="G77" s="78" t="s">
        <v>56</v>
      </c>
      <c r="H77" s="62" t="s">
        <v>55</v>
      </c>
      <c r="I77" s="79" t="s">
        <v>56</v>
      </c>
      <c r="J77" s="62" t="s">
        <v>57</v>
      </c>
      <c r="K77" s="62" t="s">
        <v>55</v>
      </c>
      <c r="L77" s="80" t="s">
        <v>145</v>
      </c>
      <c r="M77" s="65">
        <f>M80+M82</f>
        <v>8400</v>
      </c>
      <c r="N77" s="65">
        <f>N80+N82</f>
        <v>10723.2</v>
      </c>
      <c r="O77" s="42">
        <f t="shared" si="1"/>
        <v>127.65714285714287</v>
      </c>
    </row>
    <row r="78" spans="1:15" ht="1.5" customHeight="1" hidden="1">
      <c r="A78" s="28">
        <v>60</v>
      </c>
      <c r="B78" s="54" t="s">
        <v>89</v>
      </c>
      <c r="C78" s="74"/>
      <c r="D78" s="74"/>
      <c r="E78" s="74" t="s">
        <v>47</v>
      </c>
      <c r="F78" s="54" t="s">
        <v>152</v>
      </c>
      <c r="G78" s="74" t="s">
        <v>59</v>
      </c>
      <c r="H78" s="54" t="s">
        <v>55</v>
      </c>
      <c r="I78" s="75" t="s">
        <v>56</v>
      </c>
      <c r="J78" s="54" t="s">
        <v>57</v>
      </c>
      <c r="K78" s="54" t="s">
        <v>154</v>
      </c>
      <c r="L78" s="58" t="s">
        <v>146</v>
      </c>
      <c r="M78" s="61"/>
      <c r="N78" s="61">
        <v>0</v>
      </c>
      <c r="O78" s="42" t="e">
        <f t="shared" si="1"/>
        <v>#DIV/0!</v>
      </c>
    </row>
    <row r="79" spans="1:15" ht="46.5" customHeight="1" hidden="1">
      <c r="A79" s="28">
        <v>61</v>
      </c>
      <c r="B79" s="54"/>
      <c r="C79" s="74"/>
      <c r="D79" s="74"/>
      <c r="E79" s="74"/>
      <c r="F79" s="54"/>
      <c r="G79" s="74"/>
      <c r="H79" s="54"/>
      <c r="I79" s="75"/>
      <c r="J79" s="54"/>
      <c r="K79" s="54"/>
      <c r="L79" s="58" t="s">
        <v>147</v>
      </c>
      <c r="M79" s="61"/>
      <c r="N79" s="61">
        <v>0</v>
      </c>
      <c r="O79" s="42" t="e">
        <f t="shared" si="1"/>
        <v>#DIV/0!</v>
      </c>
    </row>
    <row r="80" spans="1:15" ht="37.5" customHeight="1">
      <c r="A80" s="28">
        <v>62</v>
      </c>
      <c r="B80" s="54" t="s">
        <v>89</v>
      </c>
      <c r="C80" s="74"/>
      <c r="D80" s="74"/>
      <c r="E80" s="74" t="s">
        <v>47</v>
      </c>
      <c r="F80" s="54" t="s">
        <v>152</v>
      </c>
      <c r="G80" s="74" t="s">
        <v>68</v>
      </c>
      <c r="H80" s="54" t="s">
        <v>55</v>
      </c>
      <c r="I80" s="75" t="s">
        <v>56</v>
      </c>
      <c r="J80" s="54" t="s">
        <v>57</v>
      </c>
      <c r="K80" s="54" t="s">
        <v>154</v>
      </c>
      <c r="L80" s="58" t="s">
        <v>148</v>
      </c>
      <c r="M80" s="61">
        <f>M81</f>
        <v>8400</v>
      </c>
      <c r="N80" s="61">
        <f>N81</f>
        <v>4572.81</v>
      </c>
      <c r="O80" s="42">
        <f t="shared" si="1"/>
        <v>54.438214285714295</v>
      </c>
    </row>
    <row r="81" spans="1:15" ht="27" customHeight="1">
      <c r="A81" s="28">
        <v>63</v>
      </c>
      <c r="B81" s="54" t="s">
        <v>89</v>
      </c>
      <c r="C81" s="74"/>
      <c r="D81" s="74"/>
      <c r="E81" s="74" t="s">
        <v>47</v>
      </c>
      <c r="F81" s="54" t="s">
        <v>152</v>
      </c>
      <c r="G81" s="74" t="s">
        <v>68</v>
      </c>
      <c r="H81" s="54" t="s">
        <v>155</v>
      </c>
      <c r="I81" s="75" t="s">
        <v>91</v>
      </c>
      <c r="J81" s="54" t="s">
        <v>57</v>
      </c>
      <c r="K81" s="54" t="s">
        <v>154</v>
      </c>
      <c r="L81" s="58" t="s">
        <v>149</v>
      </c>
      <c r="M81" s="61">
        <f>8400</f>
        <v>8400</v>
      </c>
      <c r="N81" s="61">
        <v>4572.81</v>
      </c>
      <c r="O81" s="42">
        <f t="shared" si="1"/>
        <v>54.438214285714295</v>
      </c>
    </row>
    <row r="82" spans="1:15" ht="27" customHeight="1">
      <c r="A82" s="28"/>
      <c r="B82" s="54" t="s">
        <v>89</v>
      </c>
      <c r="C82" s="74"/>
      <c r="D82" s="74"/>
      <c r="E82" s="74" t="s">
        <v>47</v>
      </c>
      <c r="F82" s="54" t="s">
        <v>152</v>
      </c>
      <c r="G82" s="74" t="s">
        <v>59</v>
      </c>
      <c r="H82" s="54" t="s">
        <v>155</v>
      </c>
      <c r="I82" s="75" t="s">
        <v>91</v>
      </c>
      <c r="J82" s="54" t="s">
        <v>57</v>
      </c>
      <c r="K82" s="54" t="s">
        <v>154</v>
      </c>
      <c r="L82" s="58" t="s">
        <v>147</v>
      </c>
      <c r="M82" s="61">
        <v>0</v>
      </c>
      <c r="N82" s="61">
        <v>6150.39</v>
      </c>
      <c r="O82" s="42"/>
    </row>
    <row r="83" spans="1:15" ht="76.5" customHeight="1">
      <c r="A83" s="28">
        <v>64</v>
      </c>
      <c r="B83" s="54" t="s">
        <v>89</v>
      </c>
      <c r="C83" s="54"/>
      <c r="D83" s="54"/>
      <c r="E83" s="54" t="s">
        <v>48</v>
      </c>
      <c r="F83" s="54" t="s">
        <v>62</v>
      </c>
      <c r="G83" s="54" t="s">
        <v>95</v>
      </c>
      <c r="H83" s="54" t="s">
        <v>90</v>
      </c>
      <c r="I83" s="55" t="s">
        <v>91</v>
      </c>
      <c r="J83" s="54" t="s">
        <v>181</v>
      </c>
      <c r="K83" s="54" t="s">
        <v>11</v>
      </c>
      <c r="L83" s="71" t="s">
        <v>182</v>
      </c>
      <c r="M83" s="61">
        <v>13251100</v>
      </c>
      <c r="N83" s="61">
        <v>13251100</v>
      </c>
      <c r="O83" s="42">
        <f t="shared" si="1"/>
        <v>100</v>
      </c>
    </row>
    <row r="84" spans="1:15" ht="84" customHeight="1">
      <c r="A84" s="28">
        <v>65</v>
      </c>
      <c r="B84" s="25" t="s">
        <v>89</v>
      </c>
      <c r="C84" s="25"/>
      <c r="D84" s="25"/>
      <c r="E84" s="25" t="s">
        <v>48</v>
      </c>
      <c r="F84" s="25" t="s">
        <v>62</v>
      </c>
      <c r="G84" s="25" t="s">
        <v>95</v>
      </c>
      <c r="H84" s="25" t="s">
        <v>90</v>
      </c>
      <c r="I84" s="26" t="s">
        <v>91</v>
      </c>
      <c r="J84" s="25" t="s">
        <v>183</v>
      </c>
      <c r="K84" s="25" t="s">
        <v>11</v>
      </c>
      <c r="L84" s="40" t="s">
        <v>184</v>
      </c>
      <c r="M84" s="42">
        <v>160384</v>
      </c>
      <c r="N84" s="42">
        <v>160384</v>
      </c>
      <c r="O84" s="42">
        <f t="shared" si="1"/>
        <v>100</v>
      </c>
    </row>
    <row r="85" spans="1:15" ht="84" customHeight="1">
      <c r="A85" s="28"/>
      <c r="B85" s="25" t="s">
        <v>89</v>
      </c>
      <c r="C85" s="25"/>
      <c r="D85" s="25"/>
      <c r="E85" s="25" t="s">
        <v>48</v>
      </c>
      <c r="F85" s="25" t="s">
        <v>62</v>
      </c>
      <c r="G85" s="25" t="s">
        <v>95</v>
      </c>
      <c r="H85" s="25" t="s">
        <v>90</v>
      </c>
      <c r="I85" s="26" t="s">
        <v>91</v>
      </c>
      <c r="J85" s="25" t="s">
        <v>185</v>
      </c>
      <c r="K85" s="25" t="s">
        <v>11</v>
      </c>
      <c r="L85" s="40" t="s">
        <v>186</v>
      </c>
      <c r="M85" s="42">
        <v>232800</v>
      </c>
      <c r="N85" s="42">
        <v>0</v>
      </c>
      <c r="O85" s="42">
        <f t="shared" si="1"/>
        <v>0</v>
      </c>
    </row>
    <row r="86" spans="1:15" ht="50.25" customHeight="1">
      <c r="A86" s="28">
        <v>66</v>
      </c>
      <c r="B86" s="25" t="s">
        <v>89</v>
      </c>
      <c r="C86" s="25"/>
      <c r="D86" s="25"/>
      <c r="E86" s="25" t="s">
        <v>48</v>
      </c>
      <c r="F86" s="25" t="s">
        <v>62</v>
      </c>
      <c r="G86" s="25" t="s">
        <v>95</v>
      </c>
      <c r="H86" s="25" t="s">
        <v>90</v>
      </c>
      <c r="I86" s="26" t="s">
        <v>91</v>
      </c>
      <c r="J86" s="25" t="s">
        <v>128</v>
      </c>
      <c r="K86" s="25" t="s">
        <v>11</v>
      </c>
      <c r="L86" s="40" t="s">
        <v>129</v>
      </c>
      <c r="M86" s="42">
        <v>20000</v>
      </c>
      <c r="N86" s="42">
        <v>20000</v>
      </c>
      <c r="O86" s="42">
        <f t="shared" si="1"/>
        <v>100</v>
      </c>
    </row>
    <row r="87" spans="1:15" ht="15.75">
      <c r="A87" s="90" t="s">
        <v>15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2"/>
      <c r="M87" s="42">
        <f>M14+M64</f>
        <v>38828753</v>
      </c>
      <c r="N87" s="42">
        <f>N14+N64</f>
        <v>38025038.28</v>
      </c>
      <c r="O87" s="42"/>
    </row>
    <row r="94" ht="12.75">
      <c r="L94" s="16"/>
    </row>
  </sheetData>
  <sheetProtection/>
  <mergeCells count="11">
    <mergeCell ref="N11:N12"/>
    <mergeCell ref="L7:O7"/>
    <mergeCell ref="A8:O8"/>
    <mergeCell ref="A5:O5"/>
    <mergeCell ref="O11:O12"/>
    <mergeCell ref="M6:O6"/>
    <mergeCell ref="A87:L87"/>
    <mergeCell ref="A11:A12"/>
    <mergeCell ref="B11:K11"/>
    <mergeCell ref="L11:L12"/>
    <mergeCell ref="M11:M12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2017-05-04T05:15:58Z</cp:lastPrinted>
  <dcterms:created xsi:type="dcterms:W3CDTF">2008-10-12T16:12:10Z</dcterms:created>
  <dcterms:modified xsi:type="dcterms:W3CDTF">2017-05-12T09:42:08Z</dcterms:modified>
  <cp:category/>
  <cp:version/>
  <cp:contentType/>
  <cp:contentStatus/>
</cp:coreProperties>
</file>